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3"/>
  </bookViews>
  <sheets>
    <sheet name="Affluenza CAMERA" sheetId="1" r:id="rId1"/>
    <sheet name="Affluenza Senato" sheetId="2" r:id="rId2"/>
    <sheet name="Risultati CAMERA" sheetId="3" r:id="rId3"/>
    <sheet name="Risultati Senato" sheetId="4" r:id="rId4"/>
  </sheets>
  <definedNames>
    <definedName name="_xlnm.Print_Area" localSheetId="0">'Affluenza CAMERA'!$A$1:$Q$23</definedName>
    <definedName name="_xlnm.Print_Area" localSheetId="1">'Affluenza Senato'!$A$1:$Q$23</definedName>
    <definedName name="_xlnm.Print_Area" localSheetId="2">'Risultati CAMERA'!$A$1:$AM$23</definedName>
    <definedName name="_xlnm.Print_Area" localSheetId="3">'Risultati Senato'!$A$1:$AI$23</definedName>
  </definedNames>
  <calcPr fullCalcOnLoad="1"/>
</workbook>
</file>

<file path=xl/sharedStrings.xml><?xml version="1.0" encoding="utf-8"?>
<sst xmlns="http://schemas.openxmlformats.org/spreadsheetml/2006/main" count="231" uniqueCount="83">
  <si>
    <t>Località</t>
  </si>
  <si>
    <t>Panzano in Chianti</t>
  </si>
  <si>
    <t>San Polo in Chianti</t>
  </si>
  <si>
    <t>Lucolena</t>
  </si>
  <si>
    <t>Strada in Chianti</t>
  </si>
  <si>
    <t>TOTALE per Lista</t>
  </si>
  <si>
    <t>Bianche</t>
  </si>
  <si>
    <t>Nulle</t>
  </si>
  <si>
    <t>TOT VOTANTI  per Sez.</t>
  </si>
  <si>
    <t>TOT Voti Validi  per Sez.</t>
  </si>
  <si>
    <t>Sezione</t>
  </si>
  <si>
    <t>N.B. le percentuali di ogni lista sono rapportate al totale dei voti validi</t>
  </si>
  <si>
    <t>Aventi diritto:</t>
  </si>
  <si>
    <t>AVENTI DIRITTO</t>
  </si>
  <si>
    <t xml:space="preserve">Maschi </t>
  </si>
  <si>
    <t>Femmine</t>
  </si>
  <si>
    <t>Totale</t>
  </si>
  <si>
    <t>Totale M+F</t>
  </si>
  <si>
    <t>%</t>
  </si>
  <si>
    <t>TOTALE</t>
  </si>
  <si>
    <t>su 14</t>
  </si>
  <si>
    <t>controllo voti / affluenza</t>
  </si>
  <si>
    <t>dati su affluenza</t>
  </si>
  <si>
    <t>AFFLUENZA ALLE URNE per la Camera dei Deputati</t>
  </si>
  <si>
    <t>AFFLUENZA ALLE URNE per il Senato della Repubblica</t>
  </si>
  <si>
    <t>RISULTATI DEFINITIVI PER LA CAMERA DEI DEPUTATI</t>
  </si>
  <si>
    <t>RISULTATI DEFINITIVI PER IL SENATO DELLA REPUBBLICA</t>
  </si>
  <si>
    <t>Contestate</t>
  </si>
  <si>
    <t xml:space="preserve">   </t>
  </si>
  <si>
    <t>COMUNE DI GREVE IN CHIANTI  -  Elezioni Politiche del 13 e 14 aprile 2008 - Sezioni scrutinate:</t>
  </si>
  <si>
    <t>Lista 1</t>
  </si>
  <si>
    <t>Lista 2</t>
  </si>
  <si>
    <t>Lista 3</t>
  </si>
  <si>
    <t>Lista 4</t>
  </si>
  <si>
    <t>Lista 5</t>
  </si>
  <si>
    <t>Lista 6</t>
  </si>
  <si>
    <t>Lista 7</t>
  </si>
  <si>
    <t>Lista 8</t>
  </si>
  <si>
    <t>Lista 9</t>
  </si>
  <si>
    <t>Lista 10</t>
  </si>
  <si>
    <t>Lista 11</t>
  </si>
  <si>
    <t>Lista 12</t>
  </si>
  <si>
    <t>Lista 13</t>
  </si>
  <si>
    <t>Lista 14</t>
  </si>
  <si>
    <t>Domenica 13 aprile ORE 12</t>
  </si>
  <si>
    <t>Domenica 13 aprile ORE 19</t>
  </si>
  <si>
    <t>Domenica 13 aprile ORE 22</t>
  </si>
  <si>
    <t>Lunedì 14 aprile ORE 15 (Finali)</t>
  </si>
  <si>
    <t>M.E.D.A.</t>
  </si>
  <si>
    <t>Partito Liberale Italiano</t>
  </si>
  <si>
    <t>Mov. Eur. Divers. Abili</t>
  </si>
  <si>
    <t>Aborto? No. Grazie</t>
  </si>
  <si>
    <t>Sinistra Critica</t>
  </si>
  <si>
    <t>Forza Nuova</t>
  </si>
  <si>
    <t>Sinistra Arcobaleno</t>
  </si>
  <si>
    <t>U.D.C.</t>
  </si>
  <si>
    <t>Italia dei Valori</t>
  </si>
  <si>
    <t>P.D.</t>
  </si>
  <si>
    <t>P.C.L.</t>
  </si>
  <si>
    <t>P.D.L.</t>
  </si>
  <si>
    <t>Lega Nord</t>
  </si>
  <si>
    <t>La Destra</t>
  </si>
  <si>
    <t>Consumatori</t>
  </si>
  <si>
    <t>Ass. Difesa della Vita Aborto? No. Grazie</t>
  </si>
  <si>
    <t>Unione Democratica per i Consumatori</t>
  </si>
  <si>
    <t>La Sinistra L'Arcobaleno</t>
  </si>
  <si>
    <t>Unione di Centro</t>
  </si>
  <si>
    <t>Italia dei Valori Lista Di Pietro</t>
  </si>
  <si>
    <t>Partito Democratico</t>
  </si>
  <si>
    <t>Partito Comunista dei Lavoratori</t>
  </si>
  <si>
    <t>Il Popolo della Libertà</t>
  </si>
  <si>
    <t>La Destra Fiamma Tricolore</t>
  </si>
  <si>
    <t>COMUNE DI GREVE IN CHIANTI  -  Elezioni Politiche del 13 e 14 aprile 2008 - Sezioni :</t>
  </si>
  <si>
    <t>Greve in Chianti</t>
  </si>
  <si>
    <t>P.L.I.</t>
  </si>
  <si>
    <t>Per il Bene Comune</t>
  </si>
  <si>
    <t>Partito Socialista</t>
  </si>
  <si>
    <t>10.398 di cui 5.101 uomini e 5.297 donne</t>
  </si>
  <si>
    <t>I.d.V.</t>
  </si>
  <si>
    <t>9.725 di cui 4.734 uomini e 4.991 donne</t>
  </si>
  <si>
    <t>Lista 15</t>
  </si>
  <si>
    <t>Lista 16</t>
  </si>
  <si>
    <t>P.S.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</si>
</sst>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.&quot;#,##0_);\(&quot;L.&quot;#,##0\)"/>
    <numFmt numFmtId="179" formatCode="&quot;L.&quot;#,##0_);[Red]\(&quot;L.&quot;#,##0\)"/>
    <numFmt numFmtId="180" formatCode="&quot;L.&quot;#,##0.00_);\(&quot;L.&quot;#,##0.00\)"/>
    <numFmt numFmtId="181" formatCode="&quot;L.&quot;#,##0.00_);[Red]\(&quot;L.&quot;#,##0.00\)"/>
    <numFmt numFmtId="182" formatCode="_(&quot;L.&quot;* #,##0_);_(&quot;L.&quot;* \(#,##0\);_(&quot;L.&quot;* &quot;-&quot;_);_(@_)"/>
    <numFmt numFmtId="183" formatCode="_(&quot;L.&quot;* #,##0.00_);_(&quot;L.&quot;* \(#,##0.00\);_(&quot;L.&quot;* &quot;-&quot;??_);_(@_)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</numFmts>
  <fonts count="2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Arial"/>
      <family val="2"/>
    </font>
    <font>
      <b/>
      <sz val="11"/>
      <color indexed="17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color indexed="12"/>
      <name val="Arial"/>
      <family val="2"/>
    </font>
    <font>
      <b/>
      <sz val="16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10" fontId="0" fillId="0" borderId="1" xfId="0" applyNumberFormat="1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0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1" fontId="1" fillId="0" borderId="4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" xfId="0" applyFont="1" applyBorder="1" applyAlignment="1">
      <alignment/>
    </xf>
    <xf numFmtId="10" fontId="0" fillId="0" borderId="1" xfId="0" applyNumberFormat="1" applyBorder="1" applyAlignment="1" quotePrefix="1">
      <alignment/>
    </xf>
    <xf numFmtId="10" fontId="0" fillId="0" borderId="7" xfId="0" applyNumberFormat="1" applyBorder="1" applyAlignment="1" quotePrefix="1">
      <alignment/>
    </xf>
    <xf numFmtId="10" fontId="0" fillId="0" borderId="0" xfId="0" applyNumberFormat="1" applyAlignment="1">
      <alignment/>
    </xf>
    <xf numFmtId="10" fontId="0" fillId="0" borderId="5" xfId="0" applyNumberFormat="1" applyBorder="1" applyAlignment="1" quotePrefix="1">
      <alignment/>
    </xf>
    <xf numFmtId="10" fontId="0" fillId="0" borderId="5" xfId="0" applyNumberFormat="1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3" borderId="7" xfId="0" applyFill="1" applyBorder="1" applyAlignment="1" applyProtection="1">
      <alignment/>
      <protection locked="0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0" borderId="4" xfId="0" applyBorder="1" applyAlignment="1">
      <alignment/>
    </xf>
    <xf numFmtId="10" fontId="0" fillId="0" borderId="3" xfId="0" applyNumberFormat="1" applyBorder="1" applyAlignment="1">
      <alignment/>
    </xf>
    <xf numFmtId="10" fontId="0" fillId="0" borderId="9" xfId="0" applyNumberFormat="1" applyBorder="1" applyAlignment="1">
      <alignment/>
    </xf>
    <xf numFmtId="10" fontId="0" fillId="0" borderId="6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3" borderId="0" xfId="0" applyFont="1" applyFill="1" applyAlignment="1" applyProtection="1">
      <alignment/>
      <protection locked="0"/>
    </xf>
    <xf numFmtId="0" fontId="0" fillId="3" borderId="2" xfId="0" applyFont="1" applyFill="1" applyBorder="1" applyAlignment="1" applyProtection="1">
      <alignment/>
      <protection locked="0"/>
    </xf>
    <xf numFmtId="0" fontId="0" fillId="3" borderId="8" xfId="0" applyFont="1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10" fontId="0" fillId="0" borderId="3" xfId="0" applyNumberFormat="1" applyBorder="1" applyAlignment="1" quotePrefix="1">
      <alignment/>
    </xf>
    <xf numFmtId="10" fontId="0" fillId="0" borderId="9" xfId="0" applyNumberFormat="1" applyBorder="1" applyAlignment="1" quotePrefix="1">
      <alignment/>
    </xf>
    <xf numFmtId="10" fontId="0" fillId="0" borderId="6" xfId="0" applyNumberFormat="1" applyBorder="1" applyAlignment="1" quotePrefix="1">
      <alignment/>
    </xf>
    <xf numFmtId="0" fontId="0" fillId="3" borderId="5" xfId="0" applyFill="1" applyBorder="1" applyAlignment="1" applyProtection="1">
      <alignment/>
      <protection locked="0"/>
    </xf>
    <xf numFmtId="0" fontId="3" fillId="2" borderId="12" xfId="0" applyFont="1" applyFill="1" applyBorder="1" applyAlignment="1">
      <alignment horizontal="center" vertical="center" wrapText="1"/>
    </xf>
    <xf numFmtId="0" fontId="0" fillId="3" borderId="12" xfId="0" applyFill="1" applyBorder="1" applyAlignment="1" applyProtection="1">
      <alignment/>
      <protection locked="0"/>
    </xf>
    <xf numFmtId="1" fontId="0" fillId="0" borderId="2" xfId="0" applyNumberFormat="1" applyBorder="1" applyAlignment="1" quotePrefix="1">
      <alignment/>
    </xf>
    <xf numFmtId="1" fontId="0" fillId="0" borderId="1" xfId="0" applyNumberFormat="1" applyBorder="1" applyAlignment="1" quotePrefix="1">
      <alignment/>
    </xf>
    <xf numFmtId="1" fontId="0" fillId="0" borderId="7" xfId="0" applyNumberFormat="1" applyBorder="1" applyAlignment="1" quotePrefix="1">
      <alignment/>
    </xf>
    <xf numFmtId="0" fontId="0" fillId="0" borderId="6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3" borderId="0" xfId="0" applyFont="1" applyFill="1" applyAlignment="1" applyProtection="1">
      <alignment/>
      <protection locked="0"/>
    </xf>
    <xf numFmtId="0" fontId="16" fillId="0" borderId="0" xfId="0" applyFont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/>
    </xf>
    <xf numFmtId="0" fontId="17" fillId="0" borderId="6" xfId="0" applyFont="1" applyBorder="1" applyAlignment="1">
      <alignment/>
    </xf>
    <xf numFmtId="0" fontId="17" fillId="3" borderId="2" xfId="0" applyFont="1" applyFill="1" applyBorder="1" applyAlignment="1" applyProtection="1">
      <alignment/>
      <protection locked="0"/>
    </xf>
    <xf numFmtId="10" fontId="17" fillId="0" borderId="1" xfId="0" applyNumberFormat="1" applyFont="1" applyBorder="1" applyAlignment="1" quotePrefix="1">
      <alignment/>
    </xf>
    <xf numFmtId="0" fontId="17" fillId="3" borderId="1" xfId="0" applyFont="1" applyFill="1" applyBorder="1" applyAlignment="1" applyProtection="1">
      <alignment/>
      <protection locked="0"/>
    </xf>
    <xf numFmtId="10" fontId="17" fillId="0" borderId="3" xfId="0" applyNumberFormat="1" applyFont="1" applyBorder="1" applyAlignment="1" quotePrefix="1">
      <alignment/>
    </xf>
    <xf numFmtId="0" fontId="17" fillId="3" borderId="12" xfId="0" applyFont="1" applyFill="1" applyBorder="1" applyAlignment="1" applyProtection="1">
      <alignment/>
      <protection locked="0"/>
    </xf>
    <xf numFmtId="0" fontId="17" fillId="3" borderId="3" xfId="0" applyFont="1" applyFill="1" applyBorder="1" applyAlignment="1" applyProtection="1">
      <alignment/>
      <protection locked="0"/>
    </xf>
    <xf numFmtId="1" fontId="17" fillId="0" borderId="2" xfId="0" applyNumberFormat="1" applyFont="1" applyBorder="1" applyAlignment="1" quotePrefix="1">
      <alignment/>
    </xf>
    <xf numFmtId="1" fontId="17" fillId="0" borderId="1" xfId="0" applyNumberFormat="1" applyFont="1" applyBorder="1" applyAlignment="1" quotePrefix="1">
      <alignment/>
    </xf>
    <xf numFmtId="1" fontId="17" fillId="0" borderId="1" xfId="0" applyNumberFormat="1" applyFont="1" applyBorder="1" applyAlignment="1">
      <alignment/>
    </xf>
    <xf numFmtId="0" fontId="17" fillId="0" borderId="3" xfId="0" applyFont="1" applyBorder="1" applyAlignment="1">
      <alignment/>
    </xf>
    <xf numFmtId="0" fontId="17" fillId="3" borderId="8" xfId="0" applyFont="1" applyFill="1" applyBorder="1" applyAlignment="1" applyProtection="1">
      <alignment/>
      <protection locked="0"/>
    </xf>
    <xf numFmtId="10" fontId="17" fillId="0" borderId="7" xfId="0" applyNumberFormat="1" applyFont="1" applyBorder="1" applyAlignment="1" quotePrefix="1">
      <alignment/>
    </xf>
    <xf numFmtId="0" fontId="17" fillId="3" borderId="7" xfId="0" applyFont="1" applyFill="1" applyBorder="1" applyAlignment="1" applyProtection="1">
      <alignment/>
      <protection locked="0"/>
    </xf>
    <xf numFmtId="10" fontId="17" fillId="0" borderId="9" xfId="0" applyNumberFormat="1" applyFont="1" applyBorder="1" applyAlignment="1" quotePrefix="1">
      <alignment/>
    </xf>
    <xf numFmtId="0" fontId="17" fillId="3" borderId="9" xfId="0" applyFont="1" applyFill="1" applyBorder="1" applyAlignment="1" applyProtection="1">
      <alignment/>
      <protection locked="0"/>
    </xf>
    <xf numFmtId="1" fontId="17" fillId="0" borderId="7" xfId="0" applyNumberFormat="1" applyFont="1" applyBorder="1" applyAlignment="1">
      <alignment/>
    </xf>
    <xf numFmtId="0" fontId="19" fillId="0" borderId="3" xfId="0" applyFont="1" applyBorder="1" applyAlignment="1">
      <alignment/>
    </xf>
    <xf numFmtId="0" fontId="19" fillId="0" borderId="4" xfId="0" applyFont="1" applyBorder="1" applyAlignment="1">
      <alignment/>
    </xf>
    <xf numFmtId="10" fontId="17" fillId="0" borderId="5" xfId="0" applyNumberFormat="1" applyFont="1" applyBorder="1" applyAlignment="1" quotePrefix="1">
      <alignment/>
    </xf>
    <xf numFmtId="0" fontId="19" fillId="0" borderId="5" xfId="0" applyFont="1" applyBorder="1" applyAlignment="1">
      <alignment/>
    </xf>
    <xf numFmtId="10" fontId="17" fillId="0" borderId="6" xfId="0" applyNumberFormat="1" applyFont="1" applyBorder="1" applyAlignment="1" quotePrefix="1">
      <alignment/>
    </xf>
    <xf numFmtId="0" fontId="19" fillId="0" borderId="10" xfId="0" applyFont="1" applyBorder="1" applyAlignment="1">
      <alignment/>
    </xf>
    <xf numFmtId="0" fontId="19" fillId="0" borderId="6" xfId="0" applyFont="1" applyBorder="1" applyAlignment="1">
      <alignment/>
    </xf>
    <xf numFmtId="1" fontId="19" fillId="0" borderId="5" xfId="0" applyNumberFormat="1" applyFont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7" fillId="0" borderId="13" xfId="0" applyNumberFormat="1" applyFont="1" applyBorder="1" applyAlignment="1" quotePrefix="1">
      <alignment/>
    </xf>
    <xf numFmtId="10" fontId="17" fillId="0" borderId="14" xfId="0" applyNumberFormat="1" applyFont="1" applyBorder="1" applyAlignment="1" quotePrefix="1">
      <alignment/>
    </xf>
    <xf numFmtId="10" fontId="17" fillId="0" borderId="15" xfId="0" applyNumberFormat="1" applyFont="1" applyBorder="1" applyAlignment="1" quotePrefix="1">
      <alignment/>
    </xf>
    <xf numFmtId="0" fontId="17" fillId="3" borderId="16" xfId="0" applyFont="1" applyFill="1" applyBorder="1" applyAlignment="1" applyProtection="1">
      <alignment/>
      <protection locked="0"/>
    </xf>
    <xf numFmtId="0" fontId="19" fillId="0" borderId="17" xfId="0" applyFont="1" applyBorder="1" applyAlignment="1">
      <alignment/>
    </xf>
    <xf numFmtId="1" fontId="17" fillId="0" borderId="18" xfId="0" applyNumberFormat="1" applyFont="1" applyBorder="1" applyAlignment="1" quotePrefix="1">
      <alignment/>
    </xf>
    <xf numFmtId="1" fontId="19" fillId="0" borderId="19" xfId="0" applyNumberFormat="1" applyFont="1" applyBorder="1" applyAlignment="1">
      <alignment/>
    </xf>
    <xf numFmtId="0" fontId="2" fillId="0" borderId="0" xfId="0" applyFont="1" applyFill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17" fillId="2" borderId="23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textRotation="90"/>
    </xf>
    <xf numFmtId="0" fontId="17" fillId="0" borderId="26" xfId="0" applyFont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center" textRotation="90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</xdr:row>
      <xdr:rowOff>104775</xdr:rowOff>
    </xdr:from>
    <xdr:to>
      <xdr:col>1</xdr:col>
      <xdr:colOff>800100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04825"/>
          <a:ext cx="571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114300</xdr:rowOff>
    </xdr:from>
    <xdr:to>
      <xdr:col>1</xdr:col>
      <xdr:colOff>742950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14350"/>
          <a:ext cx="552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8</xdr:row>
      <xdr:rowOff>0</xdr:rowOff>
    </xdr:from>
    <xdr:to>
      <xdr:col>11</xdr:col>
      <xdr:colOff>0</xdr:colOff>
      <xdr:row>22</xdr:row>
      <xdr:rowOff>0</xdr:rowOff>
    </xdr:to>
    <xdr:sp>
      <xdr:nvSpPr>
        <xdr:cNvPr id="2" name="Line 3"/>
        <xdr:cNvSpPr>
          <a:spLocks/>
        </xdr:cNvSpPr>
      </xdr:nvSpPr>
      <xdr:spPr>
        <a:xfrm>
          <a:off x="3248025" y="2276475"/>
          <a:ext cx="3667125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514350</xdr:rowOff>
    </xdr:from>
    <xdr:to>
      <xdr:col>11</xdr:col>
      <xdr:colOff>9525</xdr:colOff>
      <xdr:row>21</xdr:row>
      <xdr:rowOff>200025</xdr:rowOff>
    </xdr:to>
    <xdr:sp>
      <xdr:nvSpPr>
        <xdr:cNvPr id="3" name="Line 4"/>
        <xdr:cNvSpPr>
          <a:spLocks/>
        </xdr:cNvSpPr>
      </xdr:nvSpPr>
      <xdr:spPr>
        <a:xfrm flipV="1">
          <a:off x="3267075" y="2247900"/>
          <a:ext cx="365760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38100</xdr:rowOff>
    </xdr:from>
    <xdr:to>
      <xdr:col>1</xdr:col>
      <xdr:colOff>809625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7143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1</xdr:col>
      <xdr:colOff>895350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"/>
          <a:ext cx="7143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zoomScale="93" zoomScaleNormal="93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.57421875" style="0" customWidth="1"/>
    <col min="2" max="2" width="17.8515625" style="0" customWidth="1"/>
  </cols>
  <sheetData>
    <row r="1" spans="1:13" ht="15.75">
      <c r="A1" s="4" t="s">
        <v>29</v>
      </c>
      <c r="L1" s="48">
        <v>14</v>
      </c>
      <c r="M1" s="4" t="s">
        <v>20</v>
      </c>
    </row>
    <row r="2" spans="1:13" ht="15.75">
      <c r="A2" s="4"/>
      <c r="M2" s="4"/>
    </row>
    <row r="3" ht="24.75" customHeight="1">
      <c r="C3" s="34" t="s">
        <v>23</v>
      </c>
    </row>
    <row r="4" ht="24.75" customHeight="1">
      <c r="C4" s="34"/>
    </row>
    <row r="5" ht="15.75">
      <c r="A5" s="4"/>
    </row>
    <row r="6" ht="15.75">
      <c r="A6" s="4"/>
    </row>
    <row r="7" spans="1:17" s="32" customFormat="1" ht="30" customHeight="1">
      <c r="A7" s="117" t="s">
        <v>10</v>
      </c>
      <c r="B7" s="119" t="s">
        <v>0</v>
      </c>
      <c r="C7" s="121" t="s">
        <v>13</v>
      </c>
      <c r="D7" s="122"/>
      <c r="E7" s="123"/>
      <c r="F7" s="121" t="s">
        <v>44</v>
      </c>
      <c r="G7" s="122"/>
      <c r="H7" s="121" t="s">
        <v>45</v>
      </c>
      <c r="I7" s="122"/>
      <c r="J7" s="121" t="s">
        <v>46</v>
      </c>
      <c r="K7" s="122"/>
      <c r="L7" s="124" t="s">
        <v>47</v>
      </c>
      <c r="M7" s="125"/>
      <c r="N7" s="125"/>
      <c r="O7" s="125"/>
      <c r="P7" s="125"/>
      <c r="Q7" s="126"/>
    </row>
    <row r="8" spans="1:17" ht="42.75" customHeight="1">
      <c r="A8" s="118"/>
      <c r="B8" s="120"/>
      <c r="C8" s="39" t="s">
        <v>14</v>
      </c>
      <c r="D8" s="33" t="s">
        <v>15</v>
      </c>
      <c r="E8" s="46" t="s">
        <v>16</v>
      </c>
      <c r="F8" s="39" t="s">
        <v>17</v>
      </c>
      <c r="G8" s="38" t="s">
        <v>18</v>
      </c>
      <c r="H8" s="39" t="s">
        <v>17</v>
      </c>
      <c r="I8" s="38" t="s">
        <v>18</v>
      </c>
      <c r="J8" s="39" t="s">
        <v>17</v>
      </c>
      <c r="K8" s="38" t="s">
        <v>18</v>
      </c>
      <c r="L8" s="39" t="s">
        <v>14</v>
      </c>
      <c r="M8" s="33" t="s">
        <v>18</v>
      </c>
      <c r="N8" s="33" t="s">
        <v>15</v>
      </c>
      <c r="O8" s="33" t="s">
        <v>18</v>
      </c>
      <c r="P8" s="33" t="s">
        <v>16</v>
      </c>
      <c r="Q8" s="33" t="s">
        <v>18</v>
      </c>
    </row>
    <row r="9" spans="1:17" ht="19.5" customHeight="1">
      <c r="A9" s="3">
        <v>1</v>
      </c>
      <c r="B9" s="9" t="s">
        <v>73</v>
      </c>
      <c r="C9" s="7">
        <v>330</v>
      </c>
      <c r="D9" s="3">
        <v>357</v>
      </c>
      <c r="E9" s="47">
        <f>SUM(C9:D9)</f>
        <v>687</v>
      </c>
      <c r="F9" s="40">
        <v>89</v>
      </c>
      <c r="G9" s="43">
        <f>IF(F9=0," ",+F9/$E9)</f>
        <v>0.12954876273653565</v>
      </c>
      <c r="H9" s="40">
        <v>331</v>
      </c>
      <c r="I9" s="43">
        <f>IF(H9=0," ",+H9/$E9)</f>
        <v>0.48180494905385735</v>
      </c>
      <c r="J9" s="40">
        <v>416</v>
      </c>
      <c r="K9" s="43">
        <f aca="true" t="shared" si="0" ref="K9:K23">IF(J9=0," ",+J9/$E9)</f>
        <v>0.6055312954876274</v>
      </c>
      <c r="L9" s="40">
        <v>275</v>
      </c>
      <c r="M9" s="5">
        <f>IF(L9=0," ",+L9/C9)</f>
        <v>0.8333333333333334</v>
      </c>
      <c r="N9" s="35">
        <v>275</v>
      </c>
      <c r="O9" s="5">
        <f>IF(N9=0," ",+N9/D9)</f>
        <v>0.7703081232492998</v>
      </c>
      <c r="P9" s="3">
        <f aca="true" t="shared" si="1" ref="P9:P23">+L9+N9</f>
        <v>550</v>
      </c>
      <c r="Q9" s="5">
        <f>IF(P9=0," ",+P9/E9)</f>
        <v>0.8005822416302766</v>
      </c>
    </row>
    <row r="10" spans="1:17" ht="19.5" customHeight="1">
      <c r="A10" s="3">
        <v>2</v>
      </c>
      <c r="B10" s="9" t="s">
        <v>73</v>
      </c>
      <c r="C10" s="7">
        <v>492</v>
      </c>
      <c r="D10" s="3">
        <v>516</v>
      </c>
      <c r="E10" s="47">
        <f aca="true" t="shared" si="2" ref="E10:E22">SUM(C10:D10)</f>
        <v>1008</v>
      </c>
      <c r="F10" s="40">
        <v>187</v>
      </c>
      <c r="G10" s="43">
        <f aca="true" t="shared" si="3" ref="G10:I23">IF(F10=0," ",+F10/$E10)</f>
        <v>0.18551587301587302</v>
      </c>
      <c r="H10" s="40">
        <v>580</v>
      </c>
      <c r="I10" s="43">
        <f>IF(H10=0," ",+H10/$E10)</f>
        <v>0.5753968253968254</v>
      </c>
      <c r="J10" s="40">
        <v>699</v>
      </c>
      <c r="K10" s="43">
        <f t="shared" si="0"/>
        <v>0.6934523809523809</v>
      </c>
      <c r="L10" s="40">
        <v>442</v>
      </c>
      <c r="M10" s="5">
        <f aca="true" t="shared" si="4" ref="M10:M23">IF(L10=0," ",+L10/C10)</f>
        <v>0.8983739837398373</v>
      </c>
      <c r="N10" s="35">
        <v>437</v>
      </c>
      <c r="O10" s="5">
        <f aca="true" t="shared" si="5" ref="O10:O23">IF(N10=0," ",+N10/D10)</f>
        <v>0.8468992248062015</v>
      </c>
      <c r="P10" s="3">
        <f t="shared" si="1"/>
        <v>879</v>
      </c>
      <c r="Q10" s="5">
        <f aca="true" t="shared" si="6" ref="Q10:Q23">IF(P10=0," ",+P10/E10)</f>
        <v>0.8720238095238095</v>
      </c>
    </row>
    <row r="11" spans="1:17" ht="19.5" customHeight="1">
      <c r="A11" s="3">
        <v>3</v>
      </c>
      <c r="B11" s="9" t="s">
        <v>73</v>
      </c>
      <c r="C11" s="7">
        <v>356</v>
      </c>
      <c r="D11" s="3">
        <v>383</v>
      </c>
      <c r="E11" s="47">
        <f t="shared" si="2"/>
        <v>739</v>
      </c>
      <c r="F11" s="40">
        <v>125</v>
      </c>
      <c r="G11" s="43">
        <f t="shared" si="3"/>
        <v>0.16914749661705006</v>
      </c>
      <c r="H11" s="40">
        <v>418</v>
      </c>
      <c r="I11" s="43">
        <f t="shared" si="3"/>
        <v>0.5656292286874154</v>
      </c>
      <c r="J11" s="40">
        <v>496</v>
      </c>
      <c r="K11" s="43">
        <f t="shared" si="0"/>
        <v>0.6711772665764547</v>
      </c>
      <c r="L11" s="40">
        <v>316</v>
      </c>
      <c r="M11" s="5">
        <f t="shared" si="4"/>
        <v>0.8876404494382022</v>
      </c>
      <c r="N11" s="35">
        <v>306</v>
      </c>
      <c r="O11" s="5">
        <f t="shared" si="5"/>
        <v>0.7989556135770235</v>
      </c>
      <c r="P11" s="3">
        <f t="shared" si="1"/>
        <v>622</v>
      </c>
      <c r="Q11" s="5">
        <f t="shared" si="6"/>
        <v>0.8416779431664412</v>
      </c>
    </row>
    <row r="12" spans="1:17" ht="19.5" customHeight="1">
      <c r="A12" s="3">
        <v>4</v>
      </c>
      <c r="B12" s="9" t="s">
        <v>73</v>
      </c>
      <c r="C12" s="7">
        <v>447</v>
      </c>
      <c r="D12" s="3">
        <v>465</v>
      </c>
      <c r="E12" s="47">
        <f t="shared" si="2"/>
        <v>912</v>
      </c>
      <c r="F12" s="40">
        <v>147</v>
      </c>
      <c r="G12" s="43">
        <f t="shared" si="3"/>
        <v>0.1611842105263158</v>
      </c>
      <c r="H12" s="40">
        <v>501</v>
      </c>
      <c r="I12" s="43">
        <f t="shared" si="3"/>
        <v>0.5493421052631579</v>
      </c>
      <c r="J12" s="40">
        <v>630</v>
      </c>
      <c r="K12" s="43">
        <f t="shared" si="0"/>
        <v>0.6907894736842105</v>
      </c>
      <c r="L12" s="40">
        <v>392</v>
      </c>
      <c r="M12" s="5">
        <f t="shared" si="4"/>
        <v>0.8769574944071589</v>
      </c>
      <c r="N12" s="35">
        <v>391</v>
      </c>
      <c r="O12" s="5">
        <f t="shared" si="5"/>
        <v>0.8408602150537634</v>
      </c>
      <c r="P12" s="3">
        <f t="shared" si="1"/>
        <v>783</v>
      </c>
      <c r="Q12" s="5">
        <f t="shared" si="6"/>
        <v>0.8585526315789473</v>
      </c>
    </row>
    <row r="13" spans="1:17" ht="19.5" customHeight="1">
      <c r="A13" s="3">
        <v>5</v>
      </c>
      <c r="B13" s="9" t="s">
        <v>73</v>
      </c>
      <c r="C13" s="7">
        <v>383</v>
      </c>
      <c r="D13" s="3">
        <v>379</v>
      </c>
      <c r="E13" s="47">
        <f t="shared" si="2"/>
        <v>762</v>
      </c>
      <c r="F13" s="40">
        <v>150</v>
      </c>
      <c r="G13" s="43">
        <f t="shared" si="3"/>
        <v>0.1968503937007874</v>
      </c>
      <c r="H13" s="40">
        <v>436</v>
      </c>
      <c r="I13" s="43">
        <f t="shared" si="3"/>
        <v>0.5721784776902887</v>
      </c>
      <c r="J13" s="40">
        <v>531</v>
      </c>
      <c r="K13" s="43">
        <f t="shared" si="0"/>
        <v>0.6968503937007874</v>
      </c>
      <c r="L13" s="40">
        <v>334</v>
      </c>
      <c r="M13" s="5">
        <f t="shared" si="4"/>
        <v>0.8720626631853786</v>
      </c>
      <c r="N13" s="35">
        <v>315</v>
      </c>
      <c r="O13" s="5">
        <f t="shared" si="5"/>
        <v>0.8311345646437994</v>
      </c>
      <c r="P13" s="3">
        <f t="shared" si="1"/>
        <v>649</v>
      </c>
      <c r="Q13" s="5">
        <f t="shared" si="6"/>
        <v>0.8517060367454068</v>
      </c>
    </row>
    <row r="14" spans="1:17" ht="19.5" customHeight="1">
      <c r="A14" s="3">
        <v>6</v>
      </c>
      <c r="B14" s="9" t="s">
        <v>1</v>
      </c>
      <c r="C14" s="7">
        <v>328</v>
      </c>
      <c r="D14" s="3">
        <v>339</v>
      </c>
      <c r="E14" s="47">
        <f t="shared" si="2"/>
        <v>667</v>
      </c>
      <c r="F14" s="40">
        <v>118</v>
      </c>
      <c r="G14" s="43">
        <f t="shared" si="3"/>
        <v>0.17691154422788605</v>
      </c>
      <c r="H14" s="40">
        <v>373</v>
      </c>
      <c r="I14" s="43">
        <f t="shared" si="3"/>
        <v>0.5592203898050975</v>
      </c>
      <c r="J14" s="40">
        <v>458</v>
      </c>
      <c r="K14" s="43">
        <f t="shared" si="0"/>
        <v>0.6866566716641679</v>
      </c>
      <c r="L14" s="40">
        <v>271</v>
      </c>
      <c r="M14" s="5">
        <f t="shared" si="4"/>
        <v>0.8262195121951219</v>
      </c>
      <c r="N14" s="35">
        <v>285</v>
      </c>
      <c r="O14" s="5">
        <f t="shared" si="5"/>
        <v>0.8407079646017699</v>
      </c>
      <c r="P14" s="3">
        <f t="shared" si="1"/>
        <v>556</v>
      </c>
      <c r="Q14" s="5">
        <f t="shared" si="6"/>
        <v>0.8335832083958021</v>
      </c>
    </row>
    <row r="15" spans="1:17" ht="19.5" customHeight="1">
      <c r="A15" s="3">
        <v>7</v>
      </c>
      <c r="B15" s="9" t="s">
        <v>1</v>
      </c>
      <c r="C15" s="7">
        <v>260</v>
      </c>
      <c r="D15" s="3">
        <v>247</v>
      </c>
      <c r="E15" s="47">
        <f t="shared" si="2"/>
        <v>507</v>
      </c>
      <c r="F15" s="40">
        <v>94</v>
      </c>
      <c r="G15" s="43">
        <f t="shared" si="3"/>
        <v>0.1854043392504931</v>
      </c>
      <c r="H15" s="40">
        <v>269</v>
      </c>
      <c r="I15" s="43">
        <f t="shared" si="3"/>
        <v>0.5305719921104537</v>
      </c>
      <c r="J15" s="40">
        <v>333</v>
      </c>
      <c r="K15" s="43">
        <f t="shared" si="0"/>
        <v>0.6568047337278107</v>
      </c>
      <c r="L15" s="40">
        <v>217</v>
      </c>
      <c r="M15" s="5">
        <f t="shared" si="4"/>
        <v>0.8346153846153846</v>
      </c>
      <c r="N15" s="35">
        <v>202</v>
      </c>
      <c r="O15" s="5">
        <f t="shared" si="5"/>
        <v>0.8178137651821862</v>
      </c>
      <c r="P15" s="3">
        <f t="shared" si="1"/>
        <v>419</v>
      </c>
      <c r="Q15" s="5">
        <f t="shared" si="6"/>
        <v>0.8264299802761341</v>
      </c>
    </row>
    <row r="16" spans="1:17" ht="19.5" customHeight="1">
      <c r="A16" s="3">
        <v>8</v>
      </c>
      <c r="B16" s="9" t="s">
        <v>2</v>
      </c>
      <c r="C16" s="7">
        <v>272</v>
      </c>
      <c r="D16" s="3">
        <v>278</v>
      </c>
      <c r="E16" s="47">
        <f t="shared" si="2"/>
        <v>550</v>
      </c>
      <c r="F16" s="40">
        <v>117</v>
      </c>
      <c r="G16" s="43">
        <f t="shared" si="3"/>
        <v>0.21272727272727274</v>
      </c>
      <c r="H16" s="40">
        <v>346</v>
      </c>
      <c r="I16" s="43">
        <f t="shared" si="3"/>
        <v>0.6290909090909091</v>
      </c>
      <c r="J16" s="40">
        <v>404</v>
      </c>
      <c r="K16" s="43">
        <f t="shared" si="0"/>
        <v>0.7345454545454545</v>
      </c>
      <c r="L16" s="40">
        <v>235</v>
      </c>
      <c r="M16" s="5">
        <f t="shared" si="4"/>
        <v>0.8639705882352942</v>
      </c>
      <c r="N16" s="35">
        <v>240</v>
      </c>
      <c r="O16" s="5">
        <f t="shared" si="5"/>
        <v>0.8633093525179856</v>
      </c>
      <c r="P16" s="3">
        <f t="shared" si="1"/>
        <v>475</v>
      </c>
      <c r="Q16" s="5">
        <f t="shared" si="6"/>
        <v>0.8636363636363636</v>
      </c>
    </row>
    <row r="17" spans="1:17" ht="19.5" customHeight="1">
      <c r="A17" s="3">
        <v>9</v>
      </c>
      <c r="B17" s="9" t="s">
        <v>2</v>
      </c>
      <c r="C17" s="7">
        <v>281</v>
      </c>
      <c r="D17" s="3">
        <v>301</v>
      </c>
      <c r="E17" s="47">
        <f t="shared" si="2"/>
        <v>582</v>
      </c>
      <c r="F17" s="40">
        <v>109</v>
      </c>
      <c r="G17" s="43">
        <f t="shared" si="3"/>
        <v>0.1872852233676976</v>
      </c>
      <c r="H17" s="40">
        <v>328</v>
      </c>
      <c r="I17" s="43">
        <f t="shared" si="3"/>
        <v>0.563573883161512</v>
      </c>
      <c r="J17" s="40">
        <v>386</v>
      </c>
      <c r="K17" s="43">
        <f t="shared" si="0"/>
        <v>0.6632302405498282</v>
      </c>
      <c r="L17" s="40">
        <v>239</v>
      </c>
      <c r="M17" s="5">
        <f t="shared" si="4"/>
        <v>0.8505338078291815</v>
      </c>
      <c r="N17" s="35">
        <v>239</v>
      </c>
      <c r="O17" s="5">
        <f t="shared" si="5"/>
        <v>0.7940199335548173</v>
      </c>
      <c r="P17" s="3">
        <f t="shared" si="1"/>
        <v>478</v>
      </c>
      <c r="Q17" s="5">
        <f t="shared" si="6"/>
        <v>0.8213058419243986</v>
      </c>
    </row>
    <row r="18" spans="1:17" ht="19.5" customHeight="1">
      <c r="A18" s="3">
        <v>10</v>
      </c>
      <c r="B18" s="9" t="s">
        <v>3</v>
      </c>
      <c r="C18" s="7">
        <v>257</v>
      </c>
      <c r="D18" s="3">
        <v>261</v>
      </c>
      <c r="E18" s="47">
        <f t="shared" si="2"/>
        <v>518</v>
      </c>
      <c r="F18" s="40">
        <v>100</v>
      </c>
      <c r="G18" s="43">
        <f t="shared" si="3"/>
        <v>0.19305019305019305</v>
      </c>
      <c r="H18" s="40">
        <v>294</v>
      </c>
      <c r="I18" s="43">
        <f t="shared" si="3"/>
        <v>0.5675675675675675</v>
      </c>
      <c r="J18" s="40">
        <v>367</v>
      </c>
      <c r="K18" s="43">
        <f t="shared" si="0"/>
        <v>0.7084942084942085</v>
      </c>
      <c r="L18" s="40">
        <v>228</v>
      </c>
      <c r="M18" s="5">
        <f t="shared" si="4"/>
        <v>0.8871595330739299</v>
      </c>
      <c r="N18" s="35">
        <v>218</v>
      </c>
      <c r="O18" s="5">
        <f t="shared" si="5"/>
        <v>0.8352490421455939</v>
      </c>
      <c r="P18" s="3">
        <f t="shared" si="1"/>
        <v>446</v>
      </c>
      <c r="Q18" s="5">
        <f t="shared" si="6"/>
        <v>0.861003861003861</v>
      </c>
    </row>
    <row r="19" spans="1:17" ht="19.5" customHeight="1">
      <c r="A19" s="3">
        <v>11</v>
      </c>
      <c r="B19" s="9" t="s">
        <v>4</v>
      </c>
      <c r="C19" s="7">
        <v>414</v>
      </c>
      <c r="D19" s="3">
        <v>446</v>
      </c>
      <c r="E19" s="47">
        <f t="shared" si="2"/>
        <v>860</v>
      </c>
      <c r="F19" s="40">
        <v>145</v>
      </c>
      <c r="G19" s="43">
        <f t="shared" si="3"/>
        <v>0.1686046511627907</v>
      </c>
      <c r="H19" s="40">
        <v>476</v>
      </c>
      <c r="I19" s="43">
        <f t="shared" si="3"/>
        <v>0.5534883720930233</v>
      </c>
      <c r="J19" s="40">
        <v>580</v>
      </c>
      <c r="K19" s="43">
        <f t="shared" si="0"/>
        <v>0.6744186046511628</v>
      </c>
      <c r="L19" s="40">
        <v>368</v>
      </c>
      <c r="M19" s="5">
        <f t="shared" si="4"/>
        <v>0.8888888888888888</v>
      </c>
      <c r="N19" s="35">
        <v>376</v>
      </c>
      <c r="O19" s="5">
        <f t="shared" si="5"/>
        <v>0.8430493273542601</v>
      </c>
      <c r="P19" s="3">
        <f t="shared" si="1"/>
        <v>744</v>
      </c>
      <c r="Q19" s="5">
        <f t="shared" si="6"/>
        <v>0.8651162790697674</v>
      </c>
    </row>
    <row r="20" spans="1:17" ht="19.5" customHeight="1">
      <c r="A20" s="3">
        <v>12</v>
      </c>
      <c r="B20" s="9" t="s">
        <v>4</v>
      </c>
      <c r="C20" s="7">
        <v>425</v>
      </c>
      <c r="D20" s="3">
        <v>450</v>
      </c>
      <c r="E20" s="47">
        <f t="shared" si="2"/>
        <v>875</v>
      </c>
      <c r="F20" s="40">
        <v>184</v>
      </c>
      <c r="G20" s="43">
        <f t="shared" si="3"/>
        <v>0.2102857142857143</v>
      </c>
      <c r="H20" s="40">
        <v>540</v>
      </c>
      <c r="I20" s="43">
        <f t="shared" si="3"/>
        <v>0.6171428571428571</v>
      </c>
      <c r="J20" s="40">
        <v>646</v>
      </c>
      <c r="K20" s="43">
        <f t="shared" si="0"/>
        <v>0.7382857142857143</v>
      </c>
      <c r="L20" s="40">
        <v>388</v>
      </c>
      <c r="M20" s="5">
        <f t="shared" si="4"/>
        <v>0.9129411764705883</v>
      </c>
      <c r="N20" s="35">
        <v>399</v>
      </c>
      <c r="O20" s="5">
        <f t="shared" si="5"/>
        <v>0.8866666666666667</v>
      </c>
      <c r="P20" s="3">
        <f t="shared" si="1"/>
        <v>787</v>
      </c>
      <c r="Q20" s="5">
        <f t="shared" si="6"/>
        <v>0.8994285714285715</v>
      </c>
    </row>
    <row r="21" spans="1:17" ht="19.5" customHeight="1">
      <c r="A21" s="3">
        <v>13</v>
      </c>
      <c r="B21" s="9" t="s">
        <v>4</v>
      </c>
      <c r="C21" s="7">
        <v>445</v>
      </c>
      <c r="D21" s="3">
        <v>448</v>
      </c>
      <c r="E21" s="47">
        <f t="shared" si="2"/>
        <v>893</v>
      </c>
      <c r="F21" s="40">
        <v>152</v>
      </c>
      <c r="G21" s="43">
        <f t="shared" si="3"/>
        <v>0.1702127659574468</v>
      </c>
      <c r="H21" s="40">
        <v>493</v>
      </c>
      <c r="I21" s="43">
        <f t="shared" si="3"/>
        <v>0.5520716685330347</v>
      </c>
      <c r="J21" s="40">
        <v>593</v>
      </c>
      <c r="K21" s="43">
        <f t="shared" si="0"/>
        <v>0.6640537513997761</v>
      </c>
      <c r="L21" s="40">
        <v>370</v>
      </c>
      <c r="M21" s="5">
        <f t="shared" si="4"/>
        <v>0.8314606741573034</v>
      </c>
      <c r="N21" s="35">
        <v>380</v>
      </c>
      <c r="O21" s="5">
        <f t="shared" si="5"/>
        <v>0.8482142857142857</v>
      </c>
      <c r="P21" s="3">
        <f t="shared" si="1"/>
        <v>750</v>
      </c>
      <c r="Q21" s="5">
        <f t="shared" si="6"/>
        <v>0.8398656215005599</v>
      </c>
    </row>
    <row r="22" spans="1:17" ht="19.5" customHeight="1" thickBot="1">
      <c r="A22" s="16">
        <v>14</v>
      </c>
      <c r="B22" s="18" t="s">
        <v>4</v>
      </c>
      <c r="C22" s="17">
        <v>411</v>
      </c>
      <c r="D22" s="16">
        <v>427</v>
      </c>
      <c r="E22" s="115">
        <f t="shared" si="2"/>
        <v>838</v>
      </c>
      <c r="F22" s="41">
        <v>190</v>
      </c>
      <c r="G22" s="44">
        <f t="shared" si="3"/>
        <v>0.22673031026252982</v>
      </c>
      <c r="H22" s="41">
        <v>520</v>
      </c>
      <c r="I22" s="44">
        <f t="shared" si="3"/>
        <v>0.6205250596658711</v>
      </c>
      <c r="J22" s="41">
        <v>613</v>
      </c>
      <c r="K22" s="44">
        <f t="shared" si="0"/>
        <v>0.7315035799522673</v>
      </c>
      <c r="L22" s="41">
        <v>358</v>
      </c>
      <c r="M22" s="15">
        <f t="shared" si="4"/>
        <v>0.8710462287104623</v>
      </c>
      <c r="N22" s="37">
        <v>366</v>
      </c>
      <c r="O22" s="15">
        <f t="shared" si="5"/>
        <v>0.8571428571428571</v>
      </c>
      <c r="P22" s="16">
        <f t="shared" si="1"/>
        <v>724</v>
      </c>
      <c r="Q22" s="15">
        <f t="shared" si="6"/>
        <v>0.863961813842482</v>
      </c>
    </row>
    <row r="23" spans="1:17" ht="19.5" customHeight="1">
      <c r="A23" s="13"/>
      <c r="B23" s="14" t="s">
        <v>19</v>
      </c>
      <c r="C23" s="42">
        <f>SUM(C9:C22)</f>
        <v>5101</v>
      </c>
      <c r="D23" s="36">
        <f>SUM(D9:D22)</f>
        <v>5297</v>
      </c>
      <c r="E23" s="116">
        <f>+C23+D23</f>
        <v>10398</v>
      </c>
      <c r="F23" s="42">
        <f>SUM(F9:F22)</f>
        <v>1907</v>
      </c>
      <c r="G23" s="45">
        <f t="shared" si="3"/>
        <v>0.18340065397191768</v>
      </c>
      <c r="H23" s="42">
        <f>SUM(H9:H22)</f>
        <v>5905</v>
      </c>
      <c r="I23" s="45">
        <f t="shared" si="3"/>
        <v>0.5678976726293518</v>
      </c>
      <c r="J23" s="42">
        <f>SUM(J9:J22)</f>
        <v>7152</v>
      </c>
      <c r="K23" s="45">
        <f t="shared" si="0"/>
        <v>0.6878245816503173</v>
      </c>
      <c r="L23" s="42">
        <f>SUM(L9:L22)</f>
        <v>4433</v>
      </c>
      <c r="M23" s="31">
        <f t="shared" si="4"/>
        <v>0.8690452852381886</v>
      </c>
      <c r="N23" s="36">
        <f>SUM(N9:N22)</f>
        <v>4429</v>
      </c>
      <c r="O23" s="31">
        <f t="shared" si="5"/>
        <v>0.8361336605625826</v>
      </c>
      <c r="P23" s="36">
        <f t="shared" si="1"/>
        <v>8862</v>
      </c>
      <c r="Q23" s="31">
        <f t="shared" si="6"/>
        <v>0.8522792844777842</v>
      </c>
    </row>
    <row r="27" ht="12.75">
      <c r="I27" s="54"/>
    </row>
  </sheetData>
  <mergeCells count="7">
    <mergeCell ref="A7:A8"/>
    <mergeCell ref="B7:B8"/>
    <mergeCell ref="C7:E7"/>
    <mergeCell ref="L7:Q7"/>
    <mergeCell ref="F7:G7"/>
    <mergeCell ref="H7:I7"/>
    <mergeCell ref="J7:K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8" r:id="rId2"/>
  <headerFooter alignWithMargins="0">
    <oddHeader>&amp;R&amp;9Stampato il &amp;D ore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="93" zoomScaleNormal="93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9.140625" defaultRowHeight="12.75"/>
  <cols>
    <col min="1" max="1" width="3.57421875" style="0" customWidth="1"/>
    <col min="2" max="2" width="17.8515625" style="0" customWidth="1"/>
  </cols>
  <sheetData>
    <row r="1" spans="1:13" ht="15.75">
      <c r="A1" s="4" t="s">
        <v>29</v>
      </c>
      <c r="L1" s="48">
        <v>14</v>
      </c>
      <c r="M1" s="4" t="s">
        <v>20</v>
      </c>
    </row>
    <row r="2" spans="1:13" ht="15.75">
      <c r="A2" s="4"/>
      <c r="M2" s="4"/>
    </row>
    <row r="3" ht="24.75" customHeight="1">
      <c r="C3" s="34" t="s">
        <v>24</v>
      </c>
    </row>
    <row r="4" ht="24.75" customHeight="1">
      <c r="C4" s="34"/>
    </row>
    <row r="7" spans="1:17" s="32" customFormat="1" ht="30" customHeight="1">
      <c r="A7" s="127" t="s">
        <v>10</v>
      </c>
      <c r="B7" s="119" t="s">
        <v>0</v>
      </c>
      <c r="C7" s="121" t="s">
        <v>13</v>
      </c>
      <c r="D7" s="122"/>
      <c r="E7" s="123"/>
      <c r="F7" s="121" t="s">
        <v>44</v>
      </c>
      <c r="G7" s="122"/>
      <c r="H7" s="121" t="s">
        <v>45</v>
      </c>
      <c r="I7" s="122"/>
      <c r="J7" s="121" t="s">
        <v>46</v>
      </c>
      <c r="K7" s="122"/>
      <c r="L7" s="124" t="s">
        <v>47</v>
      </c>
      <c r="M7" s="125"/>
      <c r="N7" s="125"/>
      <c r="O7" s="125"/>
      <c r="P7" s="125"/>
      <c r="Q7" s="126"/>
    </row>
    <row r="8" spans="1:17" ht="42.75" customHeight="1">
      <c r="A8" s="128"/>
      <c r="B8" s="120"/>
      <c r="C8" s="39" t="s">
        <v>14</v>
      </c>
      <c r="D8" s="33" t="s">
        <v>15</v>
      </c>
      <c r="E8" s="46" t="s">
        <v>16</v>
      </c>
      <c r="F8" s="39" t="s">
        <v>17</v>
      </c>
      <c r="G8" s="38" t="s">
        <v>18</v>
      </c>
      <c r="H8" s="39" t="s">
        <v>17</v>
      </c>
      <c r="I8" s="38" t="s">
        <v>18</v>
      </c>
      <c r="J8" s="39" t="s">
        <v>17</v>
      </c>
      <c r="K8" s="38" t="s">
        <v>18</v>
      </c>
      <c r="L8" s="39" t="s">
        <v>14</v>
      </c>
      <c r="M8" s="33" t="s">
        <v>18</v>
      </c>
      <c r="N8" s="33" t="s">
        <v>15</v>
      </c>
      <c r="O8" s="33" t="s">
        <v>18</v>
      </c>
      <c r="P8" s="33" t="s">
        <v>16</v>
      </c>
      <c r="Q8" s="33" t="s">
        <v>18</v>
      </c>
    </row>
    <row r="9" spans="1:17" ht="19.5" customHeight="1">
      <c r="A9" s="3">
        <v>1</v>
      </c>
      <c r="B9" s="9" t="s">
        <v>73</v>
      </c>
      <c r="C9" s="7">
        <v>300</v>
      </c>
      <c r="D9" s="3">
        <v>346</v>
      </c>
      <c r="E9" s="47">
        <f>SUM(C9:D9)</f>
        <v>646</v>
      </c>
      <c r="F9" s="40"/>
      <c r="G9" s="43" t="str">
        <f aca="true" t="shared" si="0" ref="G9:G23">IF(F9=0," ",+F9/$E9)</f>
        <v> </v>
      </c>
      <c r="H9" s="40"/>
      <c r="I9" s="43" t="str">
        <f aca="true" t="shared" si="1" ref="I9:I23">IF(H9=0," ",+H9/$E9)</f>
        <v> </v>
      </c>
      <c r="J9" s="40"/>
      <c r="K9" s="43" t="str">
        <f aca="true" t="shared" si="2" ref="K9:K23">IF(J9=0," ",+J9/$E9)</f>
        <v> </v>
      </c>
      <c r="L9" s="40">
        <v>264</v>
      </c>
      <c r="M9" s="5">
        <f aca="true" t="shared" si="3" ref="M9:M23">IF(L9=0," ",+L9/C9)</f>
        <v>0.88</v>
      </c>
      <c r="N9" s="35">
        <v>250</v>
      </c>
      <c r="O9" s="5">
        <f aca="true" t="shared" si="4" ref="O9:O23">IF(N9=0," ",+N9/D9)</f>
        <v>0.7225433526011561</v>
      </c>
      <c r="P9" s="3">
        <f aca="true" t="shared" si="5" ref="P9:P23">+L9+N9</f>
        <v>514</v>
      </c>
      <c r="Q9" s="5">
        <f aca="true" t="shared" si="6" ref="Q9:Q23">IF(P9=0," ",+P9/E9)</f>
        <v>0.7956656346749226</v>
      </c>
    </row>
    <row r="10" spans="1:17" ht="19.5" customHeight="1">
      <c r="A10" s="3">
        <v>2</v>
      </c>
      <c r="B10" s="9" t="s">
        <v>73</v>
      </c>
      <c r="C10" s="7">
        <v>458</v>
      </c>
      <c r="D10" s="3">
        <v>495</v>
      </c>
      <c r="E10" s="47">
        <f aca="true" t="shared" si="7" ref="E10:E22">SUM(C10:D10)</f>
        <v>953</v>
      </c>
      <c r="F10" s="40"/>
      <c r="G10" s="43" t="str">
        <f t="shared" si="0"/>
        <v> </v>
      </c>
      <c r="H10" s="40"/>
      <c r="I10" s="43" t="str">
        <f t="shared" si="1"/>
        <v> </v>
      </c>
      <c r="J10" s="40"/>
      <c r="K10" s="43" t="str">
        <f t="shared" si="2"/>
        <v> </v>
      </c>
      <c r="L10" s="40">
        <v>412</v>
      </c>
      <c r="M10" s="5">
        <f t="shared" si="3"/>
        <v>0.8995633187772926</v>
      </c>
      <c r="N10" s="35">
        <v>420</v>
      </c>
      <c r="O10" s="5">
        <f t="shared" si="4"/>
        <v>0.8484848484848485</v>
      </c>
      <c r="P10" s="3">
        <f t="shared" si="5"/>
        <v>832</v>
      </c>
      <c r="Q10" s="5">
        <f t="shared" si="6"/>
        <v>0.8730325288562435</v>
      </c>
    </row>
    <row r="11" spans="1:17" ht="19.5" customHeight="1">
      <c r="A11" s="3">
        <v>3</v>
      </c>
      <c r="B11" s="9" t="s">
        <v>73</v>
      </c>
      <c r="C11" s="7">
        <v>334</v>
      </c>
      <c r="D11" s="3">
        <v>358</v>
      </c>
      <c r="E11" s="47">
        <f t="shared" si="7"/>
        <v>692</v>
      </c>
      <c r="F11" s="40"/>
      <c r="G11" s="43" t="str">
        <f t="shared" si="0"/>
        <v> </v>
      </c>
      <c r="H11" s="40"/>
      <c r="I11" s="43" t="str">
        <f t="shared" si="1"/>
        <v> </v>
      </c>
      <c r="J11" s="40"/>
      <c r="K11" s="43" t="str">
        <f t="shared" si="2"/>
        <v> </v>
      </c>
      <c r="L11" s="40">
        <v>294</v>
      </c>
      <c r="M11" s="5">
        <f t="shared" si="3"/>
        <v>0.8802395209580839</v>
      </c>
      <c r="N11" s="35">
        <v>284</v>
      </c>
      <c r="O11" s="5">
        <f t="shared" si="4"/>
        <v>0.7932960893854749</v>
      </c>
      <c r="P11" s="3">
        <f t="shared" si="5"/>
        <v>578</v>
      </c>
      <c r="Q11" s="5">
        <f t="shared" si="6"/>
        <v>0.8352601156069365</v>
      </c>
    </row>
    <row r="12" spans="1:17" ht="19.5" customHeight="1">
      <c r="A12" s="3">
        <v>4</v>
      </c>
      <c r="B12" s="9" t="s">
        <v>73</v>
      </c>
      <c r="C12" s="7">
        <v>422</v>
      </c>
      <c r="D12" s="3">
        <v>442</v>
      </c>
      <c r="E12" s="47">
        <f t="shared" si="7"/>
        <v>864</v>
      </c>
      <c r="F12" s="40"/>
      <c r="G12" s="43" t="str">
        <f t="shared" si="0"/>
        <v> </v>
      </c>
      <c r="H12" s="40"/>
      <c r="I12" s="43" t="str">
        <f t="shared" si="1"/>
        <v> </v>
      </c>
      <c r="J12" s="40"/>
      <c r="K12" s="43" t="str">
        <f t="shared" si="2"/>
        <v> </v>
      </c>
      <c r="L12" s="40">
        <v>372</v>
      </c>
      <c r="M12" s="5">
        <f t="shared" si="3"/>
        <v>0.8815165876777251</v>
      </c>
      <c r="N12" s="35">
        <v>369</v>
      </c>
      <c r="O12" s="5">
        <f t="shared" si="4"/>
        <v>0.834841628959276</v>
      </c>
      <c r="P12" s="3">
        <f t="shared" si="5"/>
        <v>741</v>
      </c>
      <c r="Q12" s="5">
        <f t="shared" si="6"/>
        <v>0.8576388888888888</v>
      </c>
    </row>
    <row r="13" spans="1:17" ht="19.5" customHeight="1">
      <c r="A13" s="3">
        <v>5</v>
      </c>
      <c r="B13" s="9" t="s">
        <v>73</v>
      </c>
      <c r="C13" s="7">
        <v>352</v>
      </c>
      <c r="D13" s="3">
        <v>357</v>
      </c>
      <c r="E13" s="47">
        <f t="shared" si="7"/>
        <v>709</v>
      </c>
      <c r="F13" s="40"/>
      <c r="G13" s="43" t="str">
        <f t="shared" si="0"/>
        <v> </v>
      </c>
      <c r="H13" s="40"/>
      <c r="I13" s="43" t="str">
        <f t="shared" si="1"/>
        <v> </v>
      </c>
      <c r="J13" s="40"/>
      <c r="K13" s="43" t="str">
        <f t="shared" si="2"/>
        <v> </v>
      </c>
      <c r="L13" s="40">
        <v>309</v>
      </c>
      <c r="M13" s="5">
        <f t="shared" si="3"/>
        <v>0.8778409090909091</v>
      </c>
      <c r="N13" s="35">
        <v>295</v>
      </c>
      <c r="O13" s="5">
        <f t="shared" si="4"/>
        <v>0.8263305322128851</v>
      </c>
      <c r="P13" s="3">
        <f t="shared" si="5"/>
        <v>604</v>
      </c>
      <c r="Q13" s="5">
        <f t="shared" si="6"/>
        <v>0.8519040902679831</v>
      </c>
    </row>
    <row r="14" spans="1:17" ht="19.5" customHeight="1">
      <c r="A14" s="3">
        <v>6</v>
      </c>
      <c r="B14" s="9" t="s">
        <v>1</v>
      </c>
      <c r="C14" s="7">
        <v>308</v>
      </c>
      <c r="D14" s="3">
        <v>323</v>
      </c>
      <c r="E14" s="47">
        <f t="shared" si="7"/>
        <v>631</v>
      </c>
      <c r="F14" s="40"/>
      <c r="G14" s="43" t="str">
        <f t="shared" si="0"/>
        <v> </v>
      </c>
      <c r="H14" s="40"/>
      <c r="I14" s="43" t="str">
        <f t="shared" si="1"/>
        <v> </v>
      </c>
      <c r="J14" s="40"/>
      <c r="K14" s="43" t="str">
        <f t="shared" si="2"/>
        <v> </v>
      </c>
      <c r="L14" s="40">
        <v>252</v>
      </c>
      <c r="M14" s="5">
        <f t="shared" si="3"/>
        <v>0.8181818181818182</v>
      </c>
      <c r="N14" s="35">
        <v>270</v>
      </c>
      <c r="O14" s="5">
        <f t="shared" si="4"/>
        <v>0.8359133126934984</v>
      </c>
      <c r="P14" s="3">
        <f t="shared" si="5"/>
        <v>522</v>
      </c>
      <c r="Q14" s="5">
        <f t="shared" si="6"/>
        <v>0.8272583201267829</v>
      </c>
    </row>
    <row r="15" spans="1:17" ht="19.5" customHeight="1">
      <c r="A15" s="3">
        <v>7</v>
      </c>
      <c r="B15" s="9" t="s">
        <v>1</v>
      </c>
      <c r="C15" s="7">
        <v>241</v>
      </c>
      <c r="D15" s="3">
        <v>230</v>
      </c>
      <c r="E15" s="47">
        <f t="shared" si="7"/>
        <v>471</v>
      </c>
      <c r="F15" s="40"/>
      <c r="G15" s="43" t="str">
        <f t="shared" si="0"/>
        <v> </v>
      </c>
      <c r="H15" s="40"/>
      <c r="I15" s="43" t="str">
        <f t="shared" si="1"/>
        <v> </v>
      </c>
      <c r="J15" s="40"/>
      <c r="K15" s="43" t="str">
        <f t="shared" si="2"/>
        <v> </v>
      </c>
      <c r="L15" s="40">
        <v>202</v>
      </c>
      <c r="M15" s="5">
        <f t="shared" si="3"/>
        <v>0.8381742738589212</v>
      </c>
      <c r="N15" s="35">
        <v>184</v>
      </c>
      <c r="O15" s="5">
        <f t="shared" si="4"/>
        <v>0.8</v>
      </c>
      <c r="P15" s="3">
        <f t="shared" si="5"/>
        <v>386</v>
      </c>
      <c r="Q15" s="5">
        <f t="shared" si="6"/>
        <v>0.8195329087048833</v>
      </c>
    </row>
    <row r="16" spans="1:17" ht="19.5" customHeight="1">
      <c r="A16" s="3">
        <v>8</v>
      </c>
      <c r="B16" s="9" t="s">
        <v>2</v>
      </c>
      <c r="C16" s="7">
        <v>243</v>
      </c>
      <c r="D16" s="3">
        <v>265</v>
      </c>
      <c r="E16" s="47">
        <f t="shared" si="7"/>
        <v>508</v>
      </c>
      <c r="F16" s="40"/>
      <c r="G16" s="43" t="str">
        <f t="shared" si="0"/>
        <v> </v>
      </c>
      <c r="H16" s="40"/>
      <c r="I16" s="43" t="str">
        <f t="shared" si="1"/>
        <v> </v>
      </c>
      <c r="J16" s="40"/>
      <c r="K16" s="43" t="str">
        <f t="shared" si="2"/>
        <v> </v>
      </c>
      <c r="L16" s="40">
        <v>212</v>
      </c>
      <c r="M16" s="5">
        <f t="shared" si="3"/>
        <v>0.8724279835390947</v>
      </c>
      <c r="N16" s="35">
        <v>230</v>
      </c>
      <c r="O16" s="5">
        <f t="shared" si="4"/>
        <v>0.8679245283018868</v>
      </c>
      <c r="P16" s="3">
        <f t="shared" si="5"/>
        <v>442</v>
      </c>
      <c r="Q16" s="5">
        <f t="shared" si="6"/>
        <v>0.8700787401574803</v>
      </c>
    </row>
    <row r="17" spans="1:17" ht="19.5" customHeight="1">
      <c r="A17" s="3">
        <v>9</v>
      </c>
      <c r="B17" s="9" t="s">
        <v>2</v>
      </c>
      <c r="C17" s="7">
        <v>260</v>
      </c>
      <c r="D17" s="3">
        <v>283</v>
      </c>
      <c r="E17" s="47">
        <f t="shared" si="7"/>
        <v>543</v>
      </c>
      <c r="F17" s="40"/>
      <c r="G17" s="43" t="str">
        <f t="shared" si="0"/>
        <v> </v>
      </c>
      <c r="H17" s="40"/>
      <c r="I17" s="43" t="str">
        <f t="shared" si="1"/>
        <v> </v>
      </c>
      <c r="J17" s="40"/>
      <c r="K17" s="43" t="str">
        <f t="shared" si="2"/>
        <v> </v>
      </c>
      <c r="L17" s="40">
        <v>222</v>
      </c>
      <c r="M17" s="5">
        <f t="shared" si="3"/>
        <v>0.8538461538461538</v>
      </c>
      <c r="N17" s="35">
        <v>224</v>
      </c>
      <c r="O17" s="5">
        <f t="shared" si="4"/>
        <v>0.7915194346289752</v>
      </c>
      <c r="P17" s="3">
        <f t="shared" si="5"/>
        <v>446</v>
      </c>
      <c r="Q17" s="5">
        <f t="shared" si="6"/>
        <v>0.8213627992633518</v>
      </c>
    </row>
    <row r="18" spans="1:17" ht="19.5" customHeight="1">
      <c r="A18" s="3">
        <v>10</v>
      </c>
      <c r="B18" s="9" t="s">
        <v>3</v>
      </c>
      <c r="C18" s="7">
        <v>248</v>
      </c>
      <c r="D18" s="3">
        <v>247</v>
      </c>
      <c r="E18" s="47">
        <f t="shared" si="7"/>
        <v>495</v>
      </c>
      <c r="F18" s="40"/>
      <c r="G18" s="43" t="str">
        <f t="shared" si="0"/>
        <v> </v>
      </c>
      <c r="H18" s="40"/>
      <c r="I18" s="43" t="str">
        <f t="shared" si="1"/>
        <v> </v>
      </c>
      <c r="J18" s="40"/>
      <c r="K18" s="43" t="str">
        <f t="shared" si="2"/>
        <v> </v>
      </c>
      <c r="L18" s="40">
        <v>222</v>
      </c>
      <c r="M18" s="5">
        <f t="shared" si="3"/>
        <v>0.8951612903225806</v>
      </c>
      <c r="N18" s="35">
        <v>204</v>
      </c>
      <c r="O18" s="5">
        <f t="shared" si="4"/>
        <v>0.8259109311740891</v>
      </c>
      <c r="P18" s="3">
        <f t="shared" si="5"/>
        <v>426</v>
      </c>
      <c r="Q18" s="5">
        <f t="shared" si="6"/>
        <v>0.8606060606060606</v>
      </c>
    </row>
    <row r="19" spans="1:17" ht="19.5" customHeight="1">
      <c r="A19" s="3">
        <v>11</v>
      </c>
      <c r="B19" s="9" t="s">
        <v>4</v>
      </c>
      <c r="C19" s="7">
        <v>385</v>
      </c>
      <c r="D19" s="3">
        <v>418</v>
      </c>
      <c r="E19" s="47">
        <f t="shared" si="7"/>
        <v>803</v>
      </c>
      <c r="F19" s="40"/>
      <c r="G19" s="43" t="str">
        <f t="shared" si="0"/>
        <v> </v>
      </c>
      <c r="H19" s="40"/>
      <c r="I19" s="43" t="str">
        <f t="shared" si="1"/>
        <v> </v>
      </c>
      <c r="J19" s="40"/>
      <c r="K19" s="43" t="str">
        <f t="shared" si="2"/>
        <v> </v>
      </c>
      <c r="L19" s="40">
        <v>341</v>
      </c>
      <c r="M19" s="5">
        <f t="shared" si="3"/>
        <v>0.8857142857142857</v>
      </c>
      <c r="N19" s="35">
        <v>352</v>
      </c>
      <c r="O19" s="5">
        <f t="shared" si="4"/>
        <v>0.8421052631578947</v>
      </c>
      <c r="P19" s="3">
        <f t="shared" si="5"/>
        <v>693</v>
      </c>
      <c r="Q19" s="5">
        <f t="shared" si="6"/>
        <v>0.863013698630137</v>
      </c>
    </row>
    <row r="20" spans="1:17" ht="19.5" customHeight="1">
      <c r="A20" s="3">
        <v>12</v>
      </c>
      <c r="B20" s="9" t="s">
        <v>4</v>
      </c>
      <c r="C20" s="7">
        <v>383</v>
      </c>
      <c r="D20" s="3">
        <v>411</v>
      </c>
      <c r="E20" s="47">
        <f t="shared" si="7"/>
        <v>794</v>
      </c>
      <c r="F20" s="40"/>
      <c r="G20" s="43" t="str">
        <f t="shared" si="0"/>
        <v> </v>
      </c>
      <c r="H20" s="40"/>
      <c r="I20" s="43" t="str">
        <f t="shared" si="1"/>
        <v> </v>
      </c>
      <c r="J20" s="40"/>
      <c r="K20" s="43" t="str">
        <f t="shared" si="2"/>
        <v> </v>
      </c>
      <c r="L20" s="40">
        <v>351</v>
      </c>
      <c r="M20" s="5">
        <f t="shared" si="3"/>
        <v>0.9164490861618799</v>
      </c>
      <c r="N20" s="35">
        <v>365</v>
      </c>
      <c r="O20" s="5">
        <f t="shared" si="4"/>
        <v>0.8880778588807786</v>
      </c>
      <c r="P20" s="3">
        <f t="shared" si="5"/>
        <v>716</v>
      </c>
      <c r="Q20" s="5">
        <f t="shared" si="6"/>
        <v>0.9017632241813602</v>
      </c>
    </row>
    <row r="21" spans="1:17" ht="19.5" customHeight="1">
      <c r="A21" s="3">
        <v>13</v>
      </c>
      <c r="B21" s="9" t="s">
        <v>4</v>
      </c>
      <c r="C21" s="7">
        <v>417</v>
      </c>
      <c r="D21" s="3">
        <v>422</v>
      </c>
      <c r="E21" s="47">
        <f t="shared" si="7"/>
        <v>839</v>
      </c>
      <c r="F21" s="40"/>
      <c r="G21" s="43" t="str">
        <f t="shared" si="0"/>
        <v> </v>
      </c>
      <c r="H21" s="40"/>
      <c r="I21" s="43" t="str">
        <f t="shared" si="1"/>
        <v> </v>
      </c>
      <c r="J21" s="40"/>
      <c r="K21" s="43" t="str">
        <f t="shared" si="2"/>
        <v> </v>
      </c>
      <c r="L21" s="40">
        <v>345</v>
      </c>
      <c r="M21" s="5">
        <f t="shared" si="3"/>
        <v>0.8273381294964028</v>
      </c>
      <c r="N21" s="35">
        <v>357</v>
      </c>
      <c r="O21" s="5">
        <f t="shared" si="4"/>
        <v>0.8459715639810427</v>
      </c>
      <c r="P21" s="3">
        <f t="shared" si="5"/>
        <v>702</v>
      </c>
      <c r="Q21" s="5">
        <f t="shared" si="6"/>
        <v>0.8367103694874851</v>
      </c>
    </row>
    <row r="22" spans="1:17" ht="19.5" customHeight="1" thickBot="1">
      <c r="A22" s="16">
        <v>14</v>
      </c>
      <c r="B22" s="18" t="s">
        <v>4</v>
      </c>
      <c r="C22" s="17">
        <v>383</v>
      </c>
      <c r="D22" s="16">
        <v>394</v>
      </c>
      <c r="E22" s="115">
        <f t="shared" si="7"/>
        <v>777</v>
      </c>
      <c r="F22" s="41"/>
      <c r="G22" s="44" t="str">
        <f t="shared" si="0"/>
        <v> </v>
      </c>
      <c r="H22" s="41"/>
      <c r="I22" s="44" t="str">
        <f t="shared" si="1"/>
        <v> </v>
      </c>
      <c r="J22" s="41"/>
      <c r="K22" s="44" t="str">
        <f t="shared" si="2"/>
        <v> </v>
      </c>
      <c r="L22" s="41">
        <v>338</v>
      </c>
      <c r="M22" s="15">
        <f t="shared" si="3"/>
        <v>0.8825065274151436</v>
      </c>
      <c r="N22" s="37">
        <v>338</v>
      </c>
      <c r="O22" s="15">
        <f t="shared" si="4"/>
        <v>0.8578680203045685</v>
      </c>
      <c r="P22" s="16">
        <f t="shared" si="5"/>
        <v>676</v>
      </c>
      <c r="Q22" s="15">
        <f t="shared" si="6"/>
        <v>0.87001287001287</v>
      </c>
    </row>
    <row r="23" spans="1:17" ht="19.5" customHeight="1">
      <c r="A23" s="13"/>
      <c r="B23" s="14" t="s">
        <v>19</v>
      </c>
      <c r="C23" s="42">
        <f>SUM(C9:C22)</f>
        <v>4734</v>
      </c>
      <c r="D23" s="36">
        <f>SUM(D9:D22)</f>
        <v>4991</v>
      </c>
      <c r="E23" s="116">
        <f>+C23+D23</f>
        <v>9725</v>
      </c>
      <c r="F23" s="42">
        <f>SUM(F9:F22)</f>
        <v>0</v>
      </c>
      <c r="G23" s="45" t="str">
        <f t="shared" si="0"/>
        <v> </v>
      </c>
      <c r="H23" s="42">
        <f>SUM(H9:H22)</f>
        <v>0</v>
      </c>
      <c r="I23" s="45" t="str">
        <f t="shared" si="1"/>
        <v> </v>
      </c>
      <c r="J23" s="42">
        <f>SUM(J9:J22)</f>
        <v>0</v>
      </c>
      <c r="K23" s="45" t="str">
        <f t="shared" si="2"/>
        <v> </v>
      </c>
      <c r="L23" s="42">
        <f>SUM(L9:L22)</f>
        <v>4136</v>
      </c>
      <c r="M23" s="31">
        <f t="shared" si="3"/>
        <v>0.8736797634136038</v>
      </c>
      <c r="N23" s="36">
        <f>SUM(N9:N22)</f>
        <v>4142</v>
      </c>
      <c r="O23" s="31">
        <f t="shared" si="4"/>
        <v>0.8298938088559407</v>
      </c>
      <c r="P23" s="36">
        <f t="shared" si="5"/>
        <v>8278</v>
      </c>
      <c r="Q23" s="31">
        <f t="shared" si="6"/>
        <v>0.8512082262210797</v>
      </c>
    </row>
    <row r="27" ht="12.75">
      <c r="I27" s="54"/>
    </row>
  </sheetData>
  <mergeCells count="7">
    <mergeCell ref="A7:A8"/>
    <mergeCell ref="B7:B8"/>
    <mergeCell ref="C7:E7"/>
    <mergeCell ref="L7:Q7"/>
    <mergeCell ref="F7:G7"/>
    <mergeCell ref="H7:I7"/>
    <mergeCell ref="J7:K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8" r:id="rId2"/>
  <headerFooter alignWithMargins="0">
    <oddHeader>&amp;R&amp;9Stampato il &amp;D ore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3"/>
  <sheetViews>
    <sheetView showGridLines="0" zoomScale="75" zoomScaleNormal="75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9.140625" defaultRowHeight="12.75"/>
  <cols>
    <col min="1" max="1" width="3.57421875" style="0" customWidth="1"/>
    <col min="2" max="2" width="17.00390625" style="0" bestFit="1" customWidth="1"/>
    <col min="3" max="3" width="6.140625" style="0" customWidth="1"/>
    <col min="4" max="4" width="7.8515625" style="0" customWidth="1"/>
    <col min="5" max="5" width="6.140625" style="0" customWidth="1"/>
    <col min="6" max="6" width="7.8515625" style="0" customWidth="1"/>
    <col min="7" max="7" width="6.140625" style="0" customWidth="1"/>
    <col min="8" max="8" width="7.140625" style="0" customWidth="1"/>
    <col min="9" max="9" width="6.140625" style="0" customWidth="1"/>
    <col min="10" max="10" width="7.421875" style="0" bestFit="1" customWidth="1"/>
    <col min="11" max="11" width="6.140625" style="0" customWidth="1"/>
    <col min="12" max="12" width="7.7109375" style="0" bestFit="1" customWidth="1"/>
    <col min="13" max="13" width="6.140625" style="0" customWidth="1"/>
    <col min="14" max="14" width="6.7109375" style="0" bestFit="1" customWidth="1"/>
    <col min="15" max="15" width="6.140625" style="0" customWidth="1"/>
    <col min="16" max="16" width="7.7109375" style="0" bestFit="1" customWidth="1"/>
    <col min="17" max="19" width="6.140625" style="0" customWidth="1"/>
    <col min="20" max="20" width="7.421875" style="0" bestFit="1" customWidth="1"/>
    <col min="21" max="21" width="6.140625" style="0" customWidth="1"/>
    <col min="22" max="22" width="7.7109375" style="0" bestFit="1" customWidth="1"/>
    <col min="23" max="23" width="6.140625" style="0" customWidth="1"/>
    <col min="24" max="24" width="7.28125" style="0" bestFit="1" customWidth="1"/>
    <col min="25" max="25" width="6.140625" style="0" customWidth="1"/>
    <col min="26" max="26" width="7.28125" style="0" bestFit="1" customWidth="1"/>
    <col min="27" max="27" width="6.140625" style="0" customWidth="1"/>
    <col min="28" max="28" width="7.28125" style="0" bestFit="1" customWidth="1"/>
    <col min="29" max="29" width="6.140625" style="0" customWidth="1"/>
    <col min="30" max="30" width="7.28125" style="0" bestFit="1" customWidth="1"/>
    <col min="31" max="31" width="6.140625" style="0" customWidth="1"/>
    <col min="32" max="32" width="7.28125" style="0" bestFit="1" customWidth="1"/>
    <col min="33" max="33" width="6.140625" style="0" customWidth="1"/>
    <col min="34" max="34" width="7.28125" style="0" bestFit="1" customWidth="1"/>
    <col min="35" max="36" width="8.421875" style="0" customWidth="1"/>
    <col min="37" max="37" width="6.7109375" style="0" customWidth="1"/>
    <col min="38" max="38" width="9.8515625" style="0" customWidth="1"/>
    <col min="40" max="40" width="9.140625" style="55" customWidth="1"/>
  </cols>
  <sheetData>
    <row r="1" spans="3:40" s="71" customFormat="1" ht="30" customHeight="1">
      <c r="C1" s="70" t="s">
        <v>72</v>
      </c>
      <c r="S1" s="72">
        <v>14</v>
      </c>
      <c r="T1" s="70" t="s">
        <v>20</v>
      </c>
      <c r="AN1" s="73"/>
    </row>
    <row r="2" spans="1:17" ht="15.75">
      <c r="A2" s="4"/>
      <c r="C2" s="162" t="s">
        <v>25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14"/>
      <c r="Q2" s="4"/>
    </row>
    <row r="3" spans="1:17" ht="15.75">
      <c r="A3" s="4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14"/>
      <c r="Q3" s="4"/>
    </row>
    <row r="4" spans="1:16" ht="9" customHeight="1">
      <c r="A4" s="4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t="s">
        <v>28</v>
      </c>
    </row>
    <row r="5" spans="1:15" ht="15">
      <c r="A5" s="58"/>
      <c r="B5" s="57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</row>
    <row r="6" spans="1:41" s="1" customFormat="1" ht="42.75" customHeight="1">
      <c r="A6" s="127" t="s">
        <v>10</v>
      </c>
      <c r="B6" s="130" t="s">
        <v>0</v>
      </c>
      <c r="C6" s="133" t="s">
        <v>30</v>
      </c>
      <c r="D6" s="134"/>
      <c r="E6" s="133" t="s">
        <v>31</v>
      </c>
      <c r="F6" s="134"/>
      <c r="G6" s="133" t="s">
        <v>32</v>
      </c>
      <c r="H6" s="134"/>
      <c r="I6" s="133" t="s">
        <v>33</v>
      </c>
      <c r="J6" s="134"/>
      <c r="K6" s="133" t="s">
        <v>34</v>
      </c>
      <c r="L6" s="134"/>
      <c r="M6" s="133" t="s">
        <v>35</v>
      </c>
      <c r="N6" s="134"/>
      <c r="O6" s="133" t="s">
        <v>36</v>
      </c>
      <c r="P6" s="134"/>
      <c r="Q6" s="133" t="s">
        <v>37</v>
      </c>
      <c r="R6" s="134"/>
      <c r="S6" s="133" t="s">
        <v>38</v>
      </c>
      <c r="T6" s="134"/>
      <c r="U6" s="133" t="s">
        <v>39</v>
      </c>
      <c r="V6" s="134"/>
      <c r="W6" s="133" t="s">
        <v>40</v>
      </c>
      <c r="X6" s="134"/>
      <c r="Y6" s="133" t="s">
        <v>41</v>
      </c>
      <c r="Z6" s="134"/>
      <c r="AA6" s="133" t="s">
        <v>42</v>
      </c>
      <c r="AB6" s="134"/>
      <c r="AC6" s="133" t="s">
        <v>43</v>
      </c>
      <c r="AD6" s="134"/>
      <c r="AE6" s="133" t="s">
        <v>80</v>
      </c>
      <c r="AF6" s="134"/>
      <c r="AG6" s="133" t="s">
        <v>81</v>
      </c>
      <c r="AH6" s="134"/>
      <c r="AI6" s="6" t="s">
        <v>6</v>
      </c>
      <c r="AJ6" s="64" t="s">
        <v>7</v>
      </c>
      <c r="AK6" s="8" t="s">
        <v>27</v>
      </c>
      <c r="AL6" s="11" t="s">
        <v>8</v>
      </c>
      <c r="AM6" s="2" t="s">
        <v>9</v>
      </c>
      <c r="AN6" s="56" t="s">
        <v>21</v>
      </c>
      <c r="AO6" s="56" t="s">
        <v>22</v>
      </c>
    </row>
    <row r="7" spans="1:41" s="1" customFormat="1" ht="42.75" customHeight="1">
      <c r="A7" s="129"/>
      <c r="B7" s="131"/>
      <c r="C7" s="136" t="s">
        <v>48</v>
      </c>
      <c r="D7" s="134"/>
      <c r="E7" s="133" t="s">
        <v>74</v>
      </c>
      <c r="F7" s="134"/>
      <c r="G7" s="133" t="s">
        <v>51</v>
      </c>
      <c r="H7" s="134"/>
      <c r="I7" s="133" t="s">
        <v>52</v>
      </c>
      <c r="J7" s="134"/>
      <c r="K7" s="133" t="s">
        <v>53</v>
      </c>
      <c r="L7" s="134"/>
      <c r="M7" s="133" t="s">
        <v>62</v>
      </c>
      <c r="N7" s="134"/>
      <c r="O7" s="133" t="s">
        <v>54</v>
      </c>
      <c r="P7" s="134"/>
      <c r="Q7" s="133" t="s">
        <v>55</v>
      </c>
      <c r="R7" s="134"/>
      <c r="S7" s="133" t="s">
        <v>56</v>
      </c>
      <c r="T7" s="134"/>
      <c r="U7" s="133" t="s">
        <v>57</v>
      </c>
      <c r="V7" s="134"/>
      <c r="W7" s="133" t="s">
        <v>58</v>
      </c>
      <c r="X7" s="134"/>
      <c r="Y7" s="133" t="s">
        <v>59</v>
      </c>
      <c r="Z7" s="134"/>
      <c r="AA7" s="133" t="s">
        <v>60</v>
      </c>
      <c r="AB7" s="134"/>
      <c r="AC7" s="133" t="s">
        <v>61</v>
      </c>
      <c r="AD7" s="135"/>
      <c r="AE7" s="133" t="s">
        <v>75</v>
      </c>
      <c r="AF7" s="135"/>
      <c r="AG7" s="133" t="s">
        <v>82</v>
      </c>
      <c r="AH7" s="135"/>
      <c r="AI7" s="6"/>
      <c r="AJ7" s="64"/>
      <c r="AK7" s="8"/>
      <c r="AL7" s="11"/>
      <c r="AM7" s="2"/>
      <c r="AN7" s="56"/>
      <c r="AO7" s="56"/>
    </row>
    <row r="8" spans="1:41" s="1" customFormat="1" ht="42.75" customHeight="1">
      <c r="A8" s="128"/>
      <c r="B8" s="132"/>
      <c r="C8" s="136" t="s">
        <v>50</v>
      </c>
      <c r="D8" s="134"/>
      <c r="E8" s="133" t="s">
        <v>49</v>
      </c>
      <c r="F8" s="134"/>
      <c r="G8" s="137" t="s">
        <v>63</v>
      </c>
      <c r="H8" s="138"/>
      <c r="I8" s="133" t="s">
        <v>52</v>
      </c>
      <c r="J8" s="134"/>
      <c r="K8" s="133" t="s">
        <v>53</v>
      </c>
      <c r="L8" s="134"/>
      <c r="M8" s="139" t="s">
        <v>64</v>
      </c>
      <c r="N8" s="140"/>
      <c r="O8" s="133" t="s">
        <v>65</v>
      </c>
      <c r="P8" s="134"/>
      <c r="Q8" s="133" t="s">
        <v>66</v>
      </c>
      <c r="R8" s="134"/>
      <c r="S8" s="133" t="s">
        <v>67</v>
      </c>
      <c r="T8" s="134"/>
      <c r="U8" s="133" t="s">
        <v>68</v>
      </c>
      <c r="V8" s="134"/>
      <c r="W8" s="133" t="s">
        <v>69</v>
      </c>
      <c r="X8" s="134"/>
      <c r="Y8" s="133" t="s">
        <v>70</v>
      </c>
      <c r="Z8" s="134"/>
      <c r="AA8" s="133" t="s">
        <v>60</v>
      </c>
      <c r="AB8" s="134"/>
      <c r="AC8" s="133" t="s">
        <v>71</v>
      </c>
      <c r="AD8" s="134"/>
      <c r="AE8" s="133" t="s">
        <v>75</v>
      </c>
      <c r="AF8" s="135"/>
      <c r="AG8" s="133" t="s">
        <v>76</v>
      </c>
      <c r="AH8" s="135"/>
      <c r="AI8" s="6"/>
      <c r="AJ8" s="64"/>
      <c r="AK8" s="8"/>
      <c r="AL8" s="11"/>
      <c r="AM8" s="2"/>
      <c r="AN8" s="56"/>
      <c r="AO8" s="56"/>
    </row>
    <row r="9" spans="1:41" ht="34.5" customHeight="1">
      <c r="A9" s="36">
        <v>1</v>
      </c>
      <c r="B9" s="69" t="s">
        <v>73</v>
      </c>
      <c r="C9" s="49">
        <v>2</v>
      </c>
      <c r="D9" s="27">
        <f aca="true" t="shared" si="0" ref="D9:D23">IF(C9&lt;&gt;0,+C9/AM9," ")</f>
        <v>0.0037735849056603774</v>
      </c>
      <c r="E9" s="35">
        <v>1</v>
      </c>
      <c r="F9" s="27">
        <f>IF(E9&lt;&gt;0,+E9/AO9," ")</f>
        <v>0.0018181818181818182</v>
      </c>
      <c r="G9" s="35">
        <v>5</v>
      </c>
      <c r="H9" s="27">
        <f aca="true" t="shared" si="1" ref="H9:H23">IF(G9=0," ",+G9/$AM9)</f>
        <v>0.009433962264150943</v>
      </c>
      <c r="I9" s="35">
        <v>4</v>
      </c>
      <c r="J9" s="27">
        <f aca="true" t="shared" si="2" ref="J9:J23">IF(I9=0," ",+I9/$AM9)</f>
        <v>0.007547169811320755</v>
      </c>
      <c r="K9" s="63">
        <v>1</v>
      </c>
      <c r="L9" s="27">
        <f>IF(K9=0," ",+K9/$AM9)</f>
        <v>0.0018867924528301887</v>
      </c>
      <c r="M9" s="35">
        <v>1</v>
      </c>
      <c r="N9" s="27">
        <f>IF(M9=0," ",+M9/$AM9)</f>
        <v>0.0018867924528301887</v>
      </c>
      <c r="O9" s="35">
        <v>19</v>
      </c>
      <c r="P9" s="27">
        <f>IF(O9=0," ",+O9/$AM9)</f>
        <v>0.035849056603773584</v>
      </c>
      <c r="Q9" s="40">
        <v>27</v>
      </c>
      <c r="R9" s="27">
        <f>IF(Q9=0," ",+Q9/$AM9)</f>
        <v>0.0509433962264151</v>
      </c>
      <c r="S9" s="35">
        <v>15</v>
      </c>
      <c r="T9" s="27">
        <f>IF(S9=0," ",+S9/$AM9)</f>
        <v>0.02830188679245283</v>
      </c>
      <c r="U9" s="35">
        <v>283</v>
      </c>
      <c r="V9" s="27">
        <f>IF(U9=0," ",+U9/$AM9)</f>
        <v>0.5339622641509434</v>
      </c>
      <c r="W9" s="35">
        <v>5</v>
      </c>
      <c r="X9" s="27">
        <f>IF(W9=0," ",+W9/$AM9)</f>
        <v>0.009433962264150943</v>
      </c>
      <c r="Y9" s="35">
        <v>137</v>
      </c>
      <c r="Z9" s="27">
        <f>IF(Y9=0," ",+Y9/$AM9)</f>
        <v>0.25849056603773585</v>
      </c>
      <c r="AA9" s="35">
        <v>7</v>
      </c>
      <c r="AB9" s="27">
        <f>IF(AA9=0," ",+AA9/$AM9)</f>
        <v>0.013207547169811321</v>
      </c>
      <c r="AC9" s="35">
        <v>8</v>
      </c>
      <c r="AD9" s="27">
        <f>IF(AC9=0," ",+AC9/$AM9)</f>
        <v>0.01509433962264151</v>
      </c>
      <c r="AE9" s="35">
        <v>1</v>
      </c>
      <c r="AF9" s="27">
        <f>IF(AE9=0," ",+AE9/$AM9)</f>
        <v>0.0018867924528301887</v>
      </c>
      <c r="AG9" s="35">
        <v>14</v>
      </c>
      <c r="AH9" s="27">
        <f>IF(AG9=0," ",+AG9/$AM9)</f>
        <v>0.026415094339622643</v>
      </c>
      <c r="AI9" s="40">
        <v>8</v>
      </c>
      <c r="AJ9" s="65">
        <v>12</v>
      </c>
      <c r="AK9" s="51"/>
      <c r="AL9" s="66">
        <f>+C9+E9+G9+I9+K9+M9+O9+Q9+S9+U9+W9+Y9+AA9+AC9+AE9+AG9+AI9+AJ9+AK9</f>
        <v>550</v>
      </c>
      <c r="AM9" s="67">
        <f>+AL9-AI9-AJ9-AK9</f>
        <v>530</v>
      </c>
      <c r="AN9" s="55" t="str">
        <f>IF(AL9='Affluenza CAMERA'!P9,"OK","ERR")</f>
        <v>OK</v>
      </c>
      <c r="AO9">
        <f>+'Affluenza CAMERA'!P9</f>
        <v>550</v>
      </c>
    </row>
    <row r="10" spans="1:41" ht="34.5" customHeight="1">
      <c r="A10" s="3">
        <v>2</v>
      </c>
      <c r="B10" s="69" t="s">
        <v>73</v>
      </c>
      <c r="C10" s="49">
        <v>2</v>
      </c>
      <c r="D10" s="27">
        <f t="shared" si="0"/>
        <v>0.0023584905660377358</v>
      </c>
      <c r="E10" s="35">
        <v>4</v>
      </c>
      <c r="F10" s="27">
        <f aca="true" t="shared" si="3" ref="F10:F23">IF(E10=0," ",+E10/$AM10)</f>
        <v>0.0047169811320754715</v>
      </c>
      <c r="G10" s="35">
        <v>3</v>
      </c>
      <c r="H10" s="27">
        <f t="shared" si="1"/>
        <v>0.003537735849056604</v>
      </c>
      <c r="I10" s="35">
        <v>6</v>
      </c>
      <c r="J10" s="27">
        <f t="shared" si="2"/>
        <v>0.007075471698113208</v>
      </c>
      <c r="K10" s="35">
        <v>0</v>
      </c>
      <c r="L10" s="27" t="str">
        <f aca="true" t="shared" si="4" ref="L10:L23">IF(K10=0," ",+K10/$AM10)</f>
        <v> </v>
      </c>
      <c r="M10" s="35">
        <v>1</v>
      </c>
      <c r="N10" s="27">
        <f aca="true" t="shared" si="5" ref="N10:N23">IF(M10=0," ",+M10/$AM10)</f>
        <v>0.0011792452830188679</v>
      </c>
      <c r="O10" s="35">
        <v>23</v>
      </c>
      <c r="P10" s="60">
        <f aca="true" t="shared" si="6" ref="P10:P23">IF(O10=0," ",+O10/$AM10)</f>
        <v>0.027122641509433963</v>
      </c>
      <c r="Q10" s="40">
        <v>45</v>
      </c>
      <c r="R10" s="27">
        <f aca="true" t="shared" si="7" ref="R10:R23">IF(Q10=0," ",+Q10/$AM10)</f>
        <v>0.05306603773584906</v>
      </c>
      <c r="S10" s="35">
        <v>29</v>
      </c>
      <c r="T10" s="27">
        <f aca="true" t="shared" si="8" ref="T10:T23">IF(S10=0," ",+S10/$AM10)</f>
        <v>0.03419811320754717</v>
      </c>
      <c r="U10" s="35">
        <v>430</v>
      </c>
      <c r="V10" s="27">
        <f aca="true" t="shared" si="9" ref="V10:V23">IF(U10=0," ",+U10/$AM10)</f>
        <v>0.5070754716981132</v>
      </c>
      <c r="W10" s="35">
        <v>8</v>
      </c>
      <c r="X10" s="27">
        <f aca="true" t="shared" si="10" ref="X10:X23">IF(W10=0," ",+W10/$AM10)</f>
        <v>0.009433962264150943</v>
      </c>
      <c r="Y10" s="35">
        <v>243</v>
      </c>
      <c r="Z10" s="27">
        <f aca="true" t="shared" si="11" ref="Z10:Z23">IF(Y10=0," ",+Y10/$AM10)</f>
        <v>0.2865566037735849</v>
      </c>
      <c r="AA10" s="35">
        <v>9</v>
      </c>
      <c r="AB10" s="27">
        <f aca="true" t="shared" si="12" ref="AB10:AB23">IF(AA10=0," ",+AA10/$AM10)</f>
        <v>0.01061320754716981</v>
      </c>
      <c r="AC10" s="35">
        <v>16</v>
      </c>
      <c r="AD10" s="27">
        <f aca="true" t="shared" si="13" ref="AD10:AD23">IF(AC10=0," ",+AC10/$AM10)</f>
        <v>0.018867924528301886</v>
      </c>
      <c r="AE10" s="35">
        <v>1</v>
      </c>
      <c r="AF10" s="27">
        <f aca="true" t="shared" si="14" ref="AF10:AF23">IF(AE10=0," ",+AE10/$AM10)</f>
        <v>0.0011792452830188679</v>
      </c>
      <c r="AG10" s="35">
        <v>28</v>
      </c>
      <c r="AH10" s="27">
        <f aca="true" t="shared" si="15" ref="AH10:AH23">IF(AG10=0," ",+AG10/$AM10)</f>
        <v>0.0330188679245283</v>
      </c>
      <c r="AI10" s="40">
        <v>8</v>
      </c>
      <c r="AJ10" s="65">
        <v>23</v>
      </c>
      <c r="AK10" s="51"/>
      <c r="AL10" s="66">
        <f aca="true" t="shared" si="16" ref="AL10:AL22">+C10+E10+G10+I10+K10+M10+O10+Q10+S10+U10+W10+Y10+AA10+AC10+AE10+AG10+AI10+AJ10+AK10</f>
        <v>879</v>
      </c>
      <c r="AM10" s="67">
        <f aca="true" t="shared" si="17" ref="AM10:AM22">+AL10-AI10-AJ10-AK10</f>
        <v>848</v>
      </c>
      <c r="AN10" s="55" t="str">
        <f>IF(AL10='Affluenza CAMERA'!P10,"OK","ERR")</f>
        <v>OK</v>
      </c>
      <c r="AO10">
        <f>+'Affluenza CAMERA'!P10</f>
        <v>879</v>
      </c>
    </row>
    <row r="11" spans="1:41" ht="34.5" customHeight="1">
      <c r="A11" s="3">
        <v>3</v>
      </c>
      <c r="B11" s="69" t="s">
        <v>73</v>
      </c>
      <c r="C11" s="49">
        <v>0</v>
      </c>
      <c r="D11" s="27" t="str">
        <f t="shared" si="0"/>
        <v> </v>
      </c>
      <c r="E11" s="35">
        <v>1</v>
      </c>
      <c r="F11" s="27">
        <f t="shared" si="3"/>
        <v>0.0016750418760469012</v>
      </c>
      <c r="G11" s="35">
        <v>0</v>
      </c>
      <c r="H11" s="27" t="str">
        <f t="shared" si="1"/>
        <v> </v>
      </c>
      <c r="I11" s="35">
        <v>2</v>
      </c>
      <c r="J11" s="27">
        <f t="shared" si="2"/>
        <v>0.0033500837520938024</v>
      </c>
      <c r="K11" s="35">
        <v>1</v>
      </c>
      <c r="L11" s="27">
        <f t="shared" si="4"/>
        <v>0.0016750418760469012</v>
      </c>
      <c r="M11" s="35">
        <v>2</v>
      </c>
      <c r="N11" s="27">
        <f t="shared" si="5"/>
        <v>0.0033500837520938024</v>
      </c>
      <c r="O11" s="35">
        <v>44</v>
      </c>
      <c r="P11" s="60">
        <f t="shared" si="6"/>
        <v>0.07370184254606366</v>
      </c>
      <c r="Q11" s="40">
        <v>11</v>
      </c>
      <c r="R11" s="27">
        <f t="shared" si="7"/>
        <v>0.018425460636515914</v>
      </c>
      <c r="S11" s="35">
        <v>19</v>
      </c>
      <c r="T11" s="27">
        <f t="shared" si="8"/>
        <v>0.031825795644891124</v>
      </c>
      <c r="U11" s="35">
        <v>350</v>
      </c>
      <c r="V11" s="27">
        <f t="shared" si="9"/>
        <v>0.5862646566164154</v>
      </c>
      <c r="W11" s="35">
        <v>3</v>
      </c>
      <c r="X11" s="27">
        <f t="shared" si="10"/>
        <v>0.005025125628140704</v>
      </c>
      <c r="Y11" s="35">
        <v>118</v>
      </c>
      <c r="Z11" s="27">
        <f t="shared" si="11"/>
        <v>0.19765494137353434</v>
      </c>
      <c r="AA11" s="35">
        <v>9</v>
      </c>
      <c r="AB11" s="27">
        <f t="shared" si="12"/>
        <v>0.01507537688442211</v>
      </c>
      <c r="AC11" s="35">
        <v>12</v>
      </c>
      <c r="AD11" s="27">
        <f t="shared" si="13"/>
        <v>0.020100502512562814</v>
      </c>
      <c r="AE11" s="35">
        <v>4</v>
      </c>
      <c r="AF11" s="27">
        <f t="shared" si="14"/>
        <v>0.006700167504187605</v>
      </c>
      <c r="AG11" s="35">
        <v>21</v>
      </c>
      <c r="AH11" s="27">
        <f t="shared" si="15"/>
        <v>0.035175879396984924</v>
      </c>
      <c r="AI11" s="40">
        <v>8</v>
      </c>
      <c r="AJ11" s="65">
        <v>16</v>
      </c>
      <c r="AK11" s="51">
        <v>1</v>
      </c>
      <c r="AL11" s="66">
        <f t="shared" si="16"/>
        <v>622</v>
      </c>
      <c r="AM11" s="67">
        <f t="shared" si="17"/>
        <v>597</v>
      </c>
      <c r="AN11" s="55" t="str">
        <f>IF(AL11='Affluenza CAMERA'!P11,"OK","ERR")</f>
        <v>OK</v>
      </c>
      <c r="AO11">
        <f>+'Affluenza CAMERA'!P11</f>
        <v>622</v>
      </c>
    </row>
    <row r="12" spans="1:41" ht="34.5" customHeight="1">
      <c r="A12" s="3">
        <v>4</v>
      </c>
      <c r="B12" s="69" t="s">
        <v>73</v>
      </c>
      <c r="C12" s="49">
        <v>3</v>
      </c>
      <c r="D12" s="27">
        <f t="shared" si="0"/>
        <v>0.003947368421052632</v>
      </c>
      <c r="E12" s="35">
        <v>3</v>
      </c>
      <c r="F12" s="27">
        <f t="shared" si="3"/>
        <v>0.003947368421052632</v>
      </c>
      <c r="G12" s="35">
        <v>1</v>
      </c>
      <c r="H12" s="27">
        <f t="shared" si="1"/>
        <v>0.0013157894736842105</v>
      </c>
      <c r="I12" s="35">
        <v>7</v>
      </c>
      <c r="J12" s="27">
        <f t="shared" si="2"/>
        <v>0.009210526315789473</v>
      </c>
      <c r="K12" s="35">
        <v>2</v>
      </c>
      <c r="L12" s="27">
        <f t="shared" si="4"/>
        <v>0.002631578947368421</v>
      </c>
      <c r="M12" s="35">
        <v>3</v>
      </c>
      <c r="N12" s="27">
        <f t="shared" si="5"/>
        <v>0.003947368421052632</v>
      </c>
      <c r="O12" s="35">
        <v>30</v>
      </c>
      <c r="P12" s="60">
        <f t="shared" si="6"/>
        <v>0.039473684210526314</v>
      </c>
      <c r="Q12" s="40">
        <v>37</v>
      </c>
      <c r="R12" s="27">
        <f t="shared" si="7"/>
        <v>0.04868421052631579</v>
      </c>
      <c r="S12" s="35">
        <v>13</v>
      </c>
      <c r="T12" s="27">
        <f t="shared" si="8"/>
        <v>0.017105263157894738</v>
      </c>
      <c r="U12" s="35">
        <v>423</v>
      </c>
      <c r="V12" s="27">
        <f t="shared" si="9"/>
        <v>0.5565789473684211</v>
      </c>
      <c r="W12" s="35">
        <v>6</v>
      </c>
      <c r="X12" s="27">
        <f t="shared" si="10"/>
        <v>0.007894736842105263</v>
      </c>
      <c r="Y12" s="35">
        <v>159</v>
      </c>
      <c r="Z12" s="27">
        <f t="shared" si="11"/>
        <v>0.20921052631578949</v>
      </c>
      <c r="AA12" s="35">
        <v>11</v>
      </c>
      <c r="AB12" s="27">
        <f t="shared" si="12"/>
        <v>0.014473684210526316</v>
      </c>
      <c r="AC12" s="35">
        <v>24</v>
      </c>
      <c r="AD12" s="27">
        <f t="shared" si="13"/>
        <v>0.031578947368421054</v>
      </c>
      <c r="AE12" s="35">
        <v>5</v>
      </c>
      <c r="AF12" s="27">
        <f t="shared" si="14"/>
        <v>0.006578947368421052</v>
      </c>
      <c r="AG12" s="35">
        <v>33</v>
      </c>
      <c r="AH12" s="27">
        <f t="shared" si="15"/>
        <v>0.04342105263157895</v>
      </c>
      <c r="AI12" s="40">
        <v>8</v>
      </c>
      <c r="AJ12" s="65">
        <v>15</v>
      </c>
      <c r="AK12" s="51"/>
      <c r="AL12" s="66">
        <f t="shared" si="16"/>
        <v>783</v>
      </c>
      <c r="AM12" s="67">
        <f t="shared" si="17"/>
        <v>760</v>
      </c>
      <c r="AN12" s="55" t="str">
        <f>IF(AL12='Affluenza CAMERA'!P12,"OK","ERR")</f>
        <v>OK</v>
      </c>
      <c r="AO12">
        <f>+'Affluenza CAMERA'!P12</f>
        <v>783</v>
      </c>
    </row>
    <row r="13" spans="1:41" ht="34.5" customHeight="1">
      <c r="A13" s="3">
        <v>5</v>
      </c>
      <c r="B13" s="69" t="s">
        <v>73</v>
      </c>
      <c r="C13" s="49">
        <v>3</v>
      </c>
      <c r="D13" s="27">
        <f t="shared" si="0"/>
        <v>0.004761904761904762</v>
      </c>
      <c r="E13" s="35">
        <v>2</v>
      </c>
      <c r="F13" s="27">
        <f t="shared" si="3"/>
        <v>0.0031746031746031746</v>
      </c>
      <c r="G13" s="35">
        <v>4</v>
      </c>
      <c r="H13" s="27">
        <f t="shared" si="1"/>
        <v>0.006349206349206349</v>
      </c>
      <c r="I13" s="35">
        <v>5</v>
      </c>
      <c r="J13" s="27">
        <f t="shared" si="2"/>
        <v>0.007936507936507936</v>
      </c>
      <c r="K13" s="35">
        <v>3</v>
      </c>
      <c r="L13" s="27">
        <f t="shared" si="4"/>
        <v>0.004761904761904762</v>
      </c>
      <c r="M13" s="35">
        <v>1</v>
      </c>
      <c r="N13" s="27">
        <f t="shared" si="5"/>
        <v>0.0015873015873015873</v>
      </c>
      <c r="O13" s="35">
        <v>32</v>
      </c>
      <c r="P13" s="60">
        <f t="shared" si="6"/>
        <v>0.050793650793650794</v>
      </c>
      <c r="Q13" s="40">
        <v>17</v>
      </c>
      <c r="R13" s="27">
        <f t="shared" si="7"/>
        <v>0.026984126984126985</v>
      </c>
      <c r="S13" s="35">
        <v>7</v>
      </c>
      <c r="T13" s="27">
        <f t="shared" si="8"/>
        <v>0.011111111111111112</v>
      </c>
      <c r="U13" s="35">
        <v>358</v>
      </c>
      <c r="V13" s="27">
        <f t="shared" si="9"/>
        <v>0.5682539682539682</v>
      </c>
      <c r="W13" s="35">
        <v>10</v>
      </c>
      <c r="X13" s="27">
        <f t="shared" si="10"/>
        <v>0.015873015873015872</v>
      </c>
      <c r="Y13" s="35">
        <v>144</v>
      </c>
      <c r="Z13" s="27">
        <f t="shared" si="11"/>
        <v>0.22857142857142856</v>
      </c>
      <c r="AA13" s="35">
        <v>13</v>
      </c>
      <c r="AB13" s="27">
        <f t="shared" si="12"/>
        <v>0.020634920634920634</v>
      </c>
      <c r="AC13" s="35">
        <v>15</v>
      </c>
      <c r="AD13" s="27">
        <f t="shared" si="13"/>
        <v>0.023809523809523808</v>
      </c>
      <c r="AE13" s="35">
        <v>2</v>
      </c>
      <c r="AF13" s="27">
        <f t="shared" si="14"/>
        <v>0.0031746031746031746</v>
      </c>
      <c r="AG13" s="35">
        <v>14</v>
      </c>
      <c r="AH13" s="27">
        <f t="shared" si="15"/>
        <v>0.022222222222222223</v>
      </c>
      <c r="AI13" s="40">
        <v>6</v>
      </c>
      <c r="AJ13" s="65">
        <v>13</v>
      </c>
      <c r="AK13" s="51"/>
      <c r="AL13" s="66">
        <f t="shared" si="16"/>
        <v>649</v>
      </c>
      <c r="AM13" s="67">
        <f t="shared" si="17"/>
        <v>630</v>
      </c>
      <c r="AN13" s="55" t="str">
        <f>IF(AL13='Affluenza CAMERA'!P13,"OK","ERR")</f>
        <v>OK</v>
      </c>
      <c r="AO13">
        <f>+'Affluenza CAMERA'!P13</f>
        <v>649</v>
      </c>
    </row>
    <row r="14" spans="1:41" ht="34.5" customHeight="1">
      <c r="A14" s="3">
        <v>6</v>
      </c>
      <c r="B14" s="9" t="s">
        <v>1</v>
      </c>
      <c r="C14" s="49">
        <v>1</v>
      </c>
      <c r="D14" s="27">
        <f t="shared" si="0"/>
        <v>0.00186219739292365</v>
      </c>
      <c r="E14" s="35">
        <v>5</v>
      </c>
      <c r="F14" s="27">
        <f t="shared" si="3"/>
        <v>0.00931098696461825</v>
      </c>
      <c r="G14" s="35">
        <v>1</v>
      </c>
      <c r="H14" s="27">
        <f t="shared" si="1"/>
        <v>0.00186219739292365</v>
      </c>
      <c r="I14" s="35">
        <v>3</v>
      </c>
      <c r="J14" s="27">
        <f t="shared" si="2"/>
        <v>0.00558659217877095</v>
      </c>
      <c r="K14" s="35">
        <v>1</v>
      </c>
      <c r="L14" s="27">
        <f t="shared" si="4"/>
        <v>0.00186219739292365</v>
      </c>
      <c r="M14" s="35">
        <v>1</v>
      </c>
      <c r="N14" s="27">
        <f t="shared" si="5"/>
        <v>0.00186219739292365</v>
      </c>
      <c r="O14" s="35">
        <v>20</v>
      </c>
      <c r="P14" s="60">
        <f t="shared" si="6"/>
        <v>0.037243947858473</v>
      </c>
      <c r="Q14" s="40">
        <v>32</v>
      </c>
      <c r="R14" s="27">
        <f t="shared" si="7"/>
        <v>0.0595903165735568</v>
      </c>
      <c r="S14" s="35">
        <v>20</v>
      </c>
      <c r="T14" s="27">
        <f t="shared" si="8"/>
        <v>0.037243947858473</v>
      </c>
      <c r="U14" s="35">
        <v>293</v>
      </c>
      <c r="V14" s="27">
        <f t="shared" si="9"/>
        <v>0.5456238361266295</v>
      </c>
      <c r="W14" s="35">
        <v>4</v>
      </c>
      <c r="X14" s="27">
        <f t="shared" si="10"/>
        <v>0.0074487895716946</v>
      </c>
      <c r="Y14" s="35">
        <v>123</v>
      </c>
      <c r="Z14" s="27">
        <f t="shared" si="11"/>
        <v>0.22905027932960895</v>
      </c>
      <c r="AA14" s="35">
        <v>8</v>
      </c>
      <c r="AB14" s="27">
        <f t="shared" si="12"/>
        <v>0.0148975791433892</v>
      </c>
      <c r="AC14" s="35">
        <v>10</v>
      </c>
      <c r="AD14" s="27">
        <f t="shared" si="13"/>
        <v>0.0186219739292365</v>
      </c>
      <c r="AE14" s="35">
        <v>1</v>
      </c>
      <c r="AF14" s="27">
        <f t="shared" si="14"/>
        <v>0.00186219739292365</v>
      </c>
      <c r="AG14" s="35">
        <v>14</v>
      </c>
      <c r="AH14" s="27">
        <f t="shared" si="15"/>
        <v>0.0260707635009311</v>
      </c>
      <c r="AI14" s="40">
        <v>6</v>
      </c>
      <c r="AJ14" s="65">
        <v>13</v>
      </c>
      <c r="AK14" s="51"/>
      <c r="AL14" s="66">
        <f t="shared" si="16"/>
        <v>556</v>
      </c>
      <c r="AM14" s="67">
        <f t="shared" si="17"/>
        <v>537</v>
      </c>
      <c r="AN14" s="55" t="str">
        <f>IF(AL14='Affluenza CAMERA'!P14,"OK","ERR")</f>
        <v>OK</v>
      </c>
      <c r="AO14">
        <f>+'Affluenza CAMERA'!P14</f>
        <v>556</v>
      </c>
    </row>
    <row r="15" spans="1:41" ht="34.5" customHeight="1">
      <c r="A15" s="3">
        <v>7</v>
      </c>
      <c r="B15" s="9" t="s">
        <v>1</v>
      </c>
      <c r="C15" s="49">
        <v>1</v>
      </c>
      <c r="D15" s="27">
        <f t="shared" si="0"/>
        <v>0.002457002457002457</v>
      </c>
      <c r="E15" s="35">
        <v>1</v>
      </c>
      <c r="F15" s="27">
        <f t="shared" si="3"/>
        <v>0.002457002457002457</v>
      </c>
      <c r="G15" s="35">
        <v>1</v>
      </c>
      <c r="H15" s="27">
        <f t="shared" si="1"/>
        <v>0.002457002457002457</v>
      </c>
      <c r="I15" s="35">
        <v>1</v>
      </c>
      <c r="J15" s="27">
        <f t="shared" si="2"/>
        <v>0.002457002457002457</v>
      </c>
      <c r="K15" s="35">
        <v>0</v>
      </c>
      <c r="L15" s="27" t="str">
        <f t="shared" si="4"/>
        <v> </v>
      </c>
      <c r="M15" s="35">
        <v>0</v>
      </c>
      <c r="N15" s="27" t="str">
        <f t="shared" si="5"/>
        <v> </v>
      </c>
      <c r="O15" s="35">
        <v>24</v>
      </c>
      <c r="P15" s="60">
        <f t="shared" si="6"/>
        <v>0.05896805896805897</v>
      </c>
      <c r="Q15" s="40">
        <v>20</v>
      </c>
      <c r="R15" s="27">
        <f t="shared" si="7"/>
        <v>0.04914004914004914</v>
      </c>
      <c r="S15" s="35">
        <v>14</v>
      </c>
      <c r="T15" s="27">
        <f t="shared" si="8"/>
        <v>0.0343980343980344</v>
      </c>
      <c r="U15" s="35">
        <v>248</v>
      </c>
      <c r="V15" s="27">
        <f t="shared" si="9"/>
        <v>0.6093366093366094</v>
      </c>
      <c r="W15" s="35">
        <v>5</v>
      </c>
      <c r="X15" s="27">
        <f t="shared" si="10"/>
        <v>0.012285012285012284</v>
      </c>
      <c r="Y15" s="35">
        <v>78</v>
      </c>
      <c r="Z15" s="27">
        <f t="shared" si="11"/>
        <v>0.19164619164619165</v>
      </c>
      <c r="AA15" s="35">
        <v>3</v>
      </c>
      <c r="AB15" s="27">
        <f t="shared" si="12"/>
        <v>0.007371007371007371</v>
      </c>
      <c r="AC15" s="35">
        <v>4</v>
      </c>
      <c r="AD15" s="27">
        <f t="shared" si="13"/>
        <v>0.009828009828009828</v>
      </c>
      <c r="AE15" s="35">
        <v>2</v>
      </c>
      <c r="AF15" s="27">
        <f t="shared" si="14"/>
        <v>0.004914004914004914</v>
      </c>
      <c r="AG15" s="35">
        <v>5</v>
      </c>
      <c r="AH15" s="27">
        <f t="shared" si="15"/>
        <v>0.012285012285012284</v>
      </c>
      <c r="AI15" s="40">
        <v>0</v>
      </c>
      <c r="AJ15" s="65">
        <v>12</v>
      </c>
      <c r="AK15" s="51"/>
      <c r="AL15" s="66">
        <f t="shared" si="16"/>
        <v>419</v>
      </c>
      <c r="AM15" s="67">
        <f t="shared" si="17"/>
        <v>407</v>
      </c>
      <c r="AN15" s="55" t="str">
        <f>IF(AL15='Affluenza CAMERA'!P15,"OK","ERR")</f>
        <v>OK</v>
      </c>
      <c r="AO15">
        <f>+'Affluenza CAMERA'!P15</f>
        <v>419</v>
      </c>
    </row>
    <row r="16" spans="1:41" ht="34.5" customHeight="1">
      <c r="A16" s="3">
        <v>8</v>
      </c>
      <c r="B16" s="9" t="s">
        <v>2</v>
      </c>
      <c r="C16" s="49">
        <v>0</v>
      </c>
      <c r="D16" s="27" t="str">
        <f t="shared" si="0"/>
        <v> </v>
      </c>
      <c r="E16" s="35">
        <v>2</v>
      </c>
      <c r="F16" s="27">
        <f t="shared" si="3"/>
        <v>0.004310344827586207</v>
      </c>
      <c r="G16" s="35">
        <v>0</v>
      </c>
      <c r="H16" s="27" t="str">
        <f t="shared" si="1"/>
        <v> </v>
      </c>
      <c r="I16" s="35">
        <v>4</v>
      </c>
      <c r="J16" s="27">
        <f t="shared" si="2"/>
        <v>0.008620689655172414</v>
      </c>
      <c r="K16" s="35">
        <v>0</v>
      </c>
      <c r="L16" s="27" t="str">
        <f t="shared" si="4"/>
        <v> </v>
      </c>
      <c r="M16" s="35">
        <v>1</v>
      </c>
      <c r="N16" s="27">
        <f t="shared" si="5"/>
        <v>0.0021551724137931034</v>
      </c>
      <c r="O16" s="35">
        <v>30</v>
      </c>
      <c r="P16" s="60">
        <f t="shared" si="6"/>
        <v>0.06465517241379311</v>
      </c>
      <c r="Q16" s="40">
        <v>13</v>
      </c>
      <c r="R16" s="27">
        <f t="shared" si="7"/>
        <v>0.028017241379310345</v>
      </c>
      <c r="S16" s="35">
        <v>20</v>
      </c>
      <c r="T16" s="27">
        <f t="shared" si="8"/>
        <v>0.04310344827586207</v>
      </c>
      <c r="U16" s="35">
        <v>267</v>
      </c>
      <c r="V16" s="27">
        <f t="shared" si="9"/>
        <v>0.5754310344827587</v>
      </c>
      <c r="W16" s="35">
        <v>4</v>
      </c>
      <c r="X16" s="27">
        <f t="shared" si="10"/>
        <v>0.008620689655172414</v>
      </c>
      <c r="Y16" s="35">
        <v>96</v>
      </c>
      <c r="Z16" s="27">
        <f t="shared" si="11"/>
        <v>0.20689655172413793</v>
      </c>
      <c r="AA16" s="35">
        <v>9</v>
      </c>
      <c r="AB16" s="27">
        <f t="shared" si="12"/>
        <v>0.01939655172413793</v>
      </c>
      <c r="AC16" s="35">
        <v>6</v>
      </c>
      <c r="AD16" s="27">
        <f t="shared" si="13"/>
        <v>0.01293103448275862</v>
      </c>
      <c r="AE16" s="35">
        <v>3</v>
      </c>
      <c r="AF16" s="27">
        <f t="shared" si="14"/>
        <v>0.00646551724137931</v>
      </c>
      <c r="AG16" s="35">
        <v>9</v>
      </c>
      <c r="AH16" s="27">
        <f t="shared" si="15"/>
        <v>0.01939655172413793</v>
      </c>
      <c r="AI16" s="40">
        <v>7</v>
      </c>
      <c r="AJ16" s="65">
        <v>4</v>
      </c>
      <c r="AK16" s="51"/>
      <c r="AL16" s="66">
        <f t="shared" si="16"/>
        <v>475</v>
      </c>
      <c r="AM16" s="67">
        <f t="shared" si="17"/>
        <v>464</v>
      </c>
      <c r="AN16" s="55" t="str">
        <f>IF(AL16='Affluenza CAMERA'!P16,"OK","ERR")</f>
        <v>OK</v>
      </c>
      <c r="AO16">
        <f>+'Affluenza CAMERA'!P16</f>
        <v>475</v>
      </c>
    </row>
    <row r="17" spans="1:41" ht="34.5" customHeight="1">
      <c r="A17" s="3">
        <v>9</v>
      </c>
      <c r="B17" s="9" t="s">
        <v>2</v>
      </c>
      <c r="C17" s="49">
        <v>3</v>
      </c>
      <c r="D17" s="27">
        <f t="shared" si="0"/>
        <v>0.0064794816414686825</v>
      </c>
      <c r="E17" s="35">
        <v>3</v>
      </c>
      <c r="F17" s="27">
        <f t="shared" si="3"/>
        <v>0.0064794816414686825</v>
      </c>
      <c r="G17" s="35">
        <v>3</v>
      </c>
      <c r="H17" s="27">
        <f t="shared" si="1"/>
        <v>0.0064794816414686825</v>
      </c>
      <c r="I17" s="35">
        <v>4</v>
      </c>
      <c r="J17" s="27">
        <f t="shared" si="2"/>
        <v>0.008639308855291577</v>
      </c>
      <c r="K17" s="35">
        <v>1</v>
      </c>
      <c r="L17" s="27">
        <f t="shared" si="4"/>
        <v>0.0021598272138228943</v>
      </c>
      <c r="M17" s="35">
        <v>2</v>
      </c>
      <c r="N17" s="27">
        <f t="shared" si="5"/>
        <v>0.004319654427645789</v>
      </c>
      <c r="O17" s="35">
        <v>23</v>
      </c>
      <c r="P17" s="60">
        <f t="shared" si="6"/>
        <v>0.04967602591792657</v>
      </c>
      <c r="Q17" s="40">
        <v>21</v>
      </c>
      <c r="R17" s="27">
        <f t="shared" si="7"/>
        <v>0.04535637149028078</v>
      </c>
      <c r="S17" s="35">
        <v>25</v>
      </c>
      <c r="T17" s="27">
        <f t="shared" si="8"/>
        <v>0.05399568034557235</v>
      </c>
      <c r="U17" s="35">
        <v>241</v>
      </c>
      <c r="V17" s="27">
        <f t="shared" si="9"/>
        <v>0.5205183585313174</v>
      </c>
      <c r="W17" s="35">
        <v>6</v>
      </c>
      <c r="X17" s="27">
        <f t="shared" si="10"/>
        <v>0.012958963282937365</v>
      </c>
      <c r="Y17" s="35">
        <v>108</v>
      </c>
      <c r="Z17" s="27">
        <f t="shared" si="11"/>
        <v>0.23326133909287258</v>
      </c>
      <c r="AA17" s="35">
        <v>5</v>
      </c>
      <c r="AB17" s="27">
        <f t="shared" si="12"/>
        <v>0.01079913606911447</v>
      </c>
      <c r="AC17" s="35">
        <v>10</v>
      </c>
      <c r="AD17" s="27">
        <f t="shared" si="13"/>
        <v>0.02159827213822894</v>
      </c>
      <c r="AE17" s="35">
        <v>0</v>
      </c>
      <c r="AF17" s="27" t="str">
        <f t="shared" si="14"/>
        <v> </v>
      </c>
      <c r="AG17" s="35">
        <v>8</v>
      </c>
      <c r="AH17" s="27">
        <f t="shared" si="15"/>
        <v>0.017278617710583154</v>
      </c>
      <c r="AI17" s="40">
        <v>6</v>
      </c>
      <c r="AJ17" s="65">
        <v>9</v>
      </c>
      <c r="AK17" s="51"/>
      <c r="AL17" s="66">
        <f t="shared" si="16"/>
        <v>478</v>
      </c>
      <c r="AM17" s="67">
        <f t="shared" si="17"/>
        <v>463</v>
      </c>
      <c r="AN17" s="55" t="str">
        <f>IF(AL17='Affluenza CAMERA'!P17,"OK","ERR")</f>
        <v>OK</v>
      </c>
      <c r="AO17">
        <f>+'Affluenza CAMERA'!P17</f>
        <v>478</v>
      </c>
    </row>
    <row r="18" spans="1:41" ht="34.5" customHeight="1">
      <c r="A18" s="3">
        <v>10</v>
      </c>
      <c r="B18" s="9" t="s">
        <v>3</v>
      </c>
      <c r="C18" s="49">
        <v>1</v>
      </c>
      <c r="D18" s="27">
        <f t="shared" si="0"/>
        <v>0.0022988505747126436</v>
      </c>
      <c r="E18" s="35">
        <v>4</v>
      </c>
      <c r="F18" s="27">
        <f t="shared" si="3"/>
        <v>0.009195402298850575</v>
      </c>
      <c r="G18" s="35">
        <v>1</v>
      </c>
      <c r="H18" s="27">
        <f t="shared" si="1"/>
        <v>0.0022988505747126436</v>
      </c>
      <c r="I18" s="35">
        <v>4</v>
      </c>
      <c r="J18" s="27">
        <f t="shared" si="2"/>
        <v>0.009195402298850575</v>
      </c>
      <c r="K18" s="35">
        <v>1</v>
      </c>
      <c r="L18" s="27">
        <f t="shared" si="4"/>
        <v>0.0022988505747126436</v>
      </c>
      <c r="M18" s="35">
        <v>2</v>
      </c>
      <c r="N18" s="27">
        <f t="shared" si="5"/>
        <v>0.004597701149425287</v>
      </c>
      <c r="O18" s="35">
        <v>23</v>
      </c>
      <c r="P18" s="60">
        <f t="shared" si="6"/>
        <v>0.052873563218390804</v>
      </c>
      <c r="Q18" s="40">
        <v>23</v>
      </c>
      <c r="R18" s="27">
        <f t="shared" si="7"/>
        <v>0.052873563218390804</v>
      </c>
      <c r="S18" s="35">
        <v>14</v>
      </c>
      <c r="T18" s="27">
        <f t="shared" si="8"/>
        <v>0.03218390804597701</v>
      </c>
      <c r="U18" s="35">
        <v>207</v>
      </c>
      <c r="V18" s="27">
        <f t="shared" si="9"/>
        <v>0.47586206896551725</v>
      </c>
      <c r="W18" s="35">
        <v>3</v>
      </c>
      <c r="X18" s="27">
        <f t="shared" si="10"/>
        <v>0.006896551724137931</v>
      </c>
      <c r="Y18" s="35">
        <v>122</v>
      </c>
      <c r="Z18" s="27">
        <f t="shared" si="11"/>
        <v>0.28045977011494255</v>
      </c>
      <c r="AA18" s="35">
        <v>9</v>
      </c>
      <c r="AB18" s="27">
        <f t="shared" si="12"/>
        <v>0.020689655172413793</v>
      </c>
      <c r="AC18" s="35">
        <v>11</v>
      </c>
      <c r="AD18" s="27">
        <f t="shared" si="13"/>
        <v>0.02528735632183908</v>
      </c>
      <c r="AE18" s="35">
        <v>2</v>
      </c>
      <c r="AF18" s="27">
        <f t="shared" si="14"/>
        <v>0.004597701149425287</v>
      </c>
      <c r="AG18" s="35">
        <v>8</v>
      </c>
      <c r="AH18" s="27">
        <f t="shared" si="15"/>
        <v>0.01839080459770115</v>
      </c>
      <c r="AI18" s="40">
        <v>2</v>
      </c>
      <c r="AJ18" s="65">
        <v>9</v>
      </c>
      <c r="AK18" s="51"/>
      <c r="AL18" s="66">
        <f t="shared" si="16"/>
        <v>446</v>
      </c>
      <c r="AM18" s="67">
        <f t="shared" si="17"/>
        <v>435</v>
      </c>
      <c r="AN18" s="55" t="str">
        <f>IF(AL18='Affluenza CAMERA'!P18,"OK","ERR")</f>
        <v>OK</v>
      </c>
      <c r="AO18">
        <f>+'Affluenza CAMERA'!P18</f>
        <v>446</v>
      </c>
    </row>
    <row r="19" spans="1:41" ht="34.5" customHeight="1">
      <c r="A19" s="3">
        <v>11</v>
      </c>
      <c r="B19" s="9" t="s">
        <v>4</v>
      </c>
      <c r="C19" s="49">
        <v>2</v>
      </c>
      <c r="D19" s="27">
        <f t="shared" si="0"/>
        <v>0.002785515320334262</v>
      </c>
      <c r="E19" s="35">
        <v>6</v>
      </c>
      <c r="F19" s="27">
        <f t="shared" si="3"/>
        <v>0.008356545961002786</v>
      </c>
      <c r="G19" s="35">
        <v>0</v>
      </c>
      <c r="H19" s="27" t="str">
        <f t="shared" si="1"/>
        <v> </v>
      </c>
      <c r="I19" s="35">
        <v>2</v>
      </c>
      <c r="J19" s="27">
        <f t="shared" si="2"/>
        <v>0.002785515320334262</v>
      </c>
      <c r="K19" s="35">
        <v>1</v>
      </c>
      <c r="L19" s="27">
        <f t="shared" si="4"/>
        <v>0.001392757660167131</v>
      </c>
      <c r="M19" s="35">
        <v>1</v>
      </c>
      <c r="N19" s="27">
        <f t="shared" si="5"/>
        <v>0.001392757660167131</v>
      </c>
      <c r="O19" s="35">
        <v>45</v>
      </c>
      <c r="P19" s="60">
        <f t="shared" si="6"/>
        <v>0.06267409470752089</v>
      </c>
      <c r="Q19" s="40">
        <v>24</v>
      </c>
      <c r="R19" s="27">
        <f t="shared" si="7"/>
        <v>0.033426183844011144</v>
      </c>
      <c r="S19" s="35">
        <v>25</v>
      </c>
      <c r="T19" s="27">
        <f t="shared" si="8"/>
        <v>0.034818941504178275</v>
      </c>
      <c r="U19" s="35">
        <v>329</v>
      </c>
      <c r="V19" s="27">
        <f t="shared" si="9"/>
        <v>0.4582172701949861</v>
      </c>
      <c r="W19" s="35">
        <v>4</v>
      </c>
      <c r="X19" s="27">
        <f t="shared" si="10"/>
        <v>0.005571030640668524</v>
      </c>
      <c r="Y19" s="35">
        <v>241</v>
      </c>
      <c r="Z19" s="27">
        <f t="shared" si="11"/>
        <v>0.33565459610027853</v>
      </c>
      <c r="AA19" s="35">
        <v>9</v>
      </c>
      <c r="AB19" s="27">
        <f t="shared" si="12"/>
        <v>0.012534818941504178</v>
      </c>
      <c r="AC19" s="35">
        <v>18</v>
      </c>
      <c r="AD19" s="27">
        <f t="shared" si="13"/>
        <v>0.025069637883008356</v>
      </c>
      <c r="AE19" s="35">
        <v>1</v>
      </c>
      <c r="AF19" s="27">
        <f t="shared" si="14"/>
        <v>0.001392757660167131</v>
      </c>
      <c r="AG19" s="35">
        <v>10</v>
      </c>
      <c r="AH19" s="27">
        <f t="shared" si="15"/>
        <v>0.013927576601671309</v>
      </c>
      <c r="AI19" s="40">
        <v>6</v>
      </c>
      <c r="AJ19" s="65">
        <v>19</v>
      </c>
      <c r="AK19" s="51">
        <v>1</v>
      </c>
      <c r="AL19" s="66">
        <f t="shared" si="16"/>
        <v>744</v>
      </c>
      <c r="AM19" s="67">
        <f t="shared" si="17"/>
        <v>718</v>
      </c>
      <c r="AN19" s="55" t="str">
        <f>IF(AL19='Affluenza CAMERA'!P19,"OK","ERR")</f>
        <v>OK</v>
      </c>
      <c r="AO19">
        <f>+'Affluenza CAMERA'!P19</f>
        <v>744</v>
      </c>
    </row>
    <row r="20" spans="1:41" ht="34.5" customHeight="1">
      <c r="A20" s="3">
        <v>12</v>
      </c>
      <c r="B20" s="9" t="s">
        <v>4</v>
      </c>
      <c r="C20" s="49">
        <v>2</v>
      </c>
      <c r="D20" s="27">
        <f t="shared" si="0"/>
        <v>0.002638522427440633</v>
      </c>
      <c r="E20" s="35">
        <v>5</v>
      </c>
      <c r="F20" s="27">
        <f t="shared" si="3"/>
        <v>0.006596306068601583</v>
      </c>
      <c r="G20" s="35">
        <v>1</v>
      </c>
      <c r="H20" s="27">
        <f t="shared" si="1"/>
        <v>0.0013192612137203166</v>
      </c>
      <c r="I20" s="35">
        <v>1</v>
      </c>
      <c r="J20" s="27">
        <f t="shared" si="2"/>
        <v>0.0013192612137203166</v>
      </c>
      <c r="K20" s="35">
        <v>2</v>
      </c>
      <c r="L20" s="27">
        <f t="shared" si="4"/>
        <v>0.002638522427440633</v>
      </c>
      <c r="M20" s="35">
        <v>2</v>
      </c>
      <c r="N20" s="27">
        <f t="shared" si="5"/>
        <v>0.002638522427440633</v>
      </c>
      <c r="O20" s="35">
        <v>45</v>
      </c>
      <c r="P20" s="60">
        <f t="shared" si="6"/>
        <v>0.059366754617414245</v>
      </c>
      <c r="Q20" s="40">
        <v>29</v>
      </c>
      <c r="R20" s="27">
        <f t="shared" si="7"/>
        <v>0.03825857519788918</v>
      </c>
      <c r="S20" s="35">
        <v>31</v>
      </c>
      <c r="T20" s="27">
        <f t="shared" si="8"/>
        <v>0.040897097625329816</v>
      </c>
      <c r="U20" s="35">
        <v>436</v>
      </c>
      <c r="V20" s="27">
        <f t="shared" si="9"/>
        <v>0.575197889182058</v>
      </c>
      <c r="W20" s="35">
        <v>4</v>
      </c>
      <c r="X20" s="27">
        <f t="shared" si="10"/>
        <v>0.005277044854881266</v>
      </c>
      <c r="Y20" s="35">
        <v>169</v>
      </c>
      <c r="Z20" s="27">
        <f t="shared" si="11"/>
        <v>0.22295514511873352</v>
      </c>
      <c r="AA20" s="35">
        <v>5</v>
      </c>
      <c r="AB20" s="27">
        <f t="shared" si="12"/>
        <v>0.006596306068601583</v>
      </c>
      <c r="AC20" s="35">
        <v>15</v>
      </c>
      <c r="AD20" s="27">
        <f t="shared" si="13"/>
        <v>0.01978891820580475</v>
      </c>
      <c r="AE20" s="35">
        <v>0</v>
      </c>
      <c r="AF20" s="27" t="str">
        <f t="shared" si="14"/>
        <v> </v>
      </c>
      <c r="AG20" s="35">
        <v>11</v>
      </c>
      <c r="AH20" s="27">
        <f t="shared" si="15"/>
        <v>0.014511873350923483</v>
      </c>
      <c r="AI20" s="40">
        <v>8</v>
      </c>
      <c r="AJ20" s="65">
        <v>21</v>
      </c>
      <c r="AK20" s="51"/>
      <c r="AL20" s="66">
        <f t="shared" si="16"/>
        <v>787</v>
      </c>
      <c r="AM20" s="67">
        <f t="shared" si="17"/>
        <v>758</v>
      </c>
      <c r="AN20" s="55" t="str">
        <f>IF(AL20='Affluenza CAMERA'!P20,"OK","ERR")</f>
        <v>OK</v>
      </c>
      <c r="AO20">
        <f>+'Affluenza CAMERA'!P20</f>
        <v>787</v>
      </c>
    </row>
    <row r="21" spans="1:41" ht="34.5" customHeight="1">
      <c r="A21" s="3">
        <v>13</v>
      </c>
      <c r="B21" s="9" t="s">
        <v>4</v>
      </c>
      <c r="C21" s="49">
        <v>0</v>
      </c>
      <c r="D21" s="27" t="str">
        <f t="shared" si="0"/>
        <v> </v>
      </c>
      <c r="E21" s="35">
        <v>1</v>
      </c>
      <c r="F21" s="27">
        <f t="shared" si="3"/>
        <v>0.0013531799729364006</v>
      </c>
      <c r="G21" s="35">
        <v>1</v>
      </c>
      <c r="H21" s="27">
        <f t="shared" si="1"/>
        <v>0.0013531799729364006</v>
      </c>
      <c r="I21" s="35">
        <v>4</v>
      </c>
      <c r="J21" s="27">
        <f t="shared" si="2"/>
        <v>0.005412719891745603</v>
      </c>
      <c r="K21" s="35">
        <v>1</v>
      </c>
      <c r="L21" s="27">
        <f t="shared" si="4"/>
        <v>0.0013531799729364006</v>
      </c>
      <c r="M21" s="35">
        <v>0</v>
      </c>
      <c r="N21" s="27" t="str">
        <f t="shared" si="5"/>
        <v> </v>
      </c>
      <c r="O21" s="35">
        <v>42</v>
      </c>
      <c r="P21" s="60">
        <f t="shared" si="6"/>
        <v>0.056833558863328824</v>
      </c>
      <c r="Q21" s="40">
        <v>16</v>
      </c>
      <c r="R21" s="27">
        <f t="shared" si="7"/>
        <v>0.02165087956698241</v>
      </c>
      <c r="S21" s="35">
        <v>28</v>
      </c>
      <c r="T21" s="27">
        <f t="shared" si="8"/>
        <v>0.037889039242219216</v>
      </c>
      <c r="U21" s="35">
        <v>348</v>
      </c>
      <c r="V21" s="27">
        <f t="shared" si="9"/>
        <v>0.4709066305818674</v>
      </c>
      <c r="W21" s="35">
        <v>4</v>
      </c>
      <c r="X21" s="27">
        <f t="shared" si="10"/>
        <v>0.005412719891745603</v>
      </c>
      <c r="Y21" s="35">
        <v>255</v>
      </c>
      <c r="Z21" s="27">
        <f t="shared" si="11"/>
        <v>0.34506089309878213</v>
      </c>
      <c r="AA21" s="35">
        <v>15</v>
      </c>
      <c r="AB21" s="27">
        <f t="shared" si="12"/>
        <v>0.02029769959404601</v>
      </c>
      <c r="AC21" s="35">
        <v>19</v>
      </c>
      <c r="AD21" s="27">
        <f t="shared" si="13"/>
        <v>0.02571041948579161</v>
      </c>
      <c r="AE21" s="35">
        <v>2</v>
      </c>
      <c r="AF21" s="27">
        <f t="shared" si="14"/>
        <v>0.0027063599458728013</v>
      </c>
      <c r="AG21" s="35">
        <v>3</v>
      </c>
      <c r="AH21" s="27">
        <f t="shared" si="15"/>
        <v>0.0040595399188092015</v>
      </c>
      <c r="AI21" s="40">
        <v>4</v>
      </c>
      <c r="AJ21" s="65">
        <v>7</v>
      </c>
      <c r="AK21" s="51"/>
      <c r="AL21" s="66">
        <f t="shared" si="16"/>
        <v>750</v>
      </c>
      <c r="AM21" s="67">
        <f t="shared" si="17"/>
        <v>739</v>
      </c>
      <c r="AN21" s="55" t="str">
        <f>IF(AL21='Affluenza CAMERA'!P21,"OK","ERR")</f>
        <v>OK</v>
      </c>
      <c r="AO21">
        <f>+'Affluenza CAMERA'!P21</f>
        <v>750</v>
      </c>
    </row>
    <row r="22" spans="1:41" ht="34.5" customHeight="1" thickBot="1">
      <c r="A22" s="3">
        <v>14</v>
      </c>
      <c r="B22" s="9" t="s">
        <v>4</v>
      </c>
      <c r="C22" s="50">
        <v>3</v>
      </c>
      <c r="D22" s="28">
        <f t="shared" si="0"/>
        <v>0.004261363636363636</v>
      </c>
      <c r="E22" s="37">
        <v>0</v>
      </c>
      <c r="F22" s="28" t="str">
        <f t="shared" si="3"/>
        <v> </v>
      </c>
      <c r="G22" s="37"/>
      <c r="H22" s="28" t="str">
        <f t="shared" si="1"/>
        <v> </v>
      </c>
      <c r="I22" s="37">
        <v>7</v>
      </c>
      <c r="J22" s="28">
        <f t="shared" si="2"/>
        <v>0.009943181818181818</v>
      </c>
      <c r="K22" s="37">
        <v>0</v>
      </c>
      <c r="L22" s="28" t="str">
        <f t="shared" si="4"/>
        <v> </v>
      </c>
      <c r="M22" s="37">
        <v>2</v>
      </c>
      <c r="N22" s="28">
        <f t="shared" si="5"/>
        <v>0.002840909090909091</v>
      </c>
      <c r="O22" s="37">
        <v>26</v>
      </c>
      <c r="P22" s="61">
        <f t="shared" si="6"/>
        <v>0.036931818181818184</v>
      </c>
      <c r="Q22" s="41">
        <v>11</v>
      </c>
      <c r="R22" s="28">
        <f t="shared" si="7"/>
        <v>0.015625</v>
      </c>
      <c r="S22" s="37">
        <v>22</v>
      </c>
      <c r="T22" s="28">
        <f t="shared" si="8"/>
        <v>0.03125</v>
      </c>
      <c r="U22" s="37">
        <v>400</v>
      </c>
      <c r="V22" s="28">
        <f t="shared" si="9"/>
        <v>0.5681818181818182</v>
      </c>
      <c r="W22" s="37">
        <v>5</v>
      </c>
      <c r="X22" s="28">
        <f t="shared" si="10"/>
        <v>0.007102272727272727</v>
      </c>
      <c r="Y22" s="37">
        <v>196</v>
      </c>
      <c r="Z22" s="28">
        <f t="shared" si="11"/>
        <v>0.2784090909090909</v>
      </c>
      <c r="AA22" s="37">
        <v>13</v>
      </c>
      <c r="AB22" s="28">
        <f t="shared" si="12"/>
        <v>0.018465909090909092</v>
      </c>
      <c r="AC22" s="37">
        <v>11</v>
      </c>
      <c r="AD22" s="28">
        <f t="shared" si="13"/>
        <v>0.015625</v>
      </c>
      <c r="AE22" s="37">
        <v>2</v>
      </c>
      <c r="AF22" s="28">
        <f t="shared" si="14"/>
        <v>0.002840909090909091</v>
      </c>
      <c r="AG22" s="37">
        <v>6</v>
      </c>
      <c r="AH22" s="28">
        <f t="shared" si="15"/>
        <v>0.008522727272727272</v>
      </c>
      <c r="AI22" s="41">
        <v>5</v>
      </c>
      <c r="AJ22" s="37">
        <v>15</v>
      </c>
      <c r="AK22" s="52"/>
      <c r="AL22" s="66">
        <f t="shared" si="16"/>
        <v>724</v>
      </c>
      <c r="AM22" s="68">
        <f t="shared" si="17"/>
        <v>704</v>
      </c>
      <c r="AN22" s="55" t="str">
        <f>IF(AL22='Affluenza CAMERA'!P22,"OK","ERR")</f>
        <v>OK</v>
      </c>
      <c r="AO22">
        <f>+'Affluenza CAMERA'!P22</f>
        <v>724</v>
      </c>
    </row>
    <row r="23" spans="1:41" s="19" customFormat="1" ht="34.5" customHeight="1">
      <c r="A23" s="26"/>
      <c r="B23" s="10" t="s">
        <v>5</v>
      </c>
      <c r="C23" s="12">
        <f>SUM(C9:C22)</f>
        <v>23</v>
      </c>
      <c r="D23" s="30">
        <f t="shared" si="0"/>
        <v>0.0026775320139697323</v>
      </c>
      <c r="E23" s="13">
        <f>SUM(E9:E22)</f>
        <v>38</v>
      </c>
      <c r="F23" s="30">
        <f t="shared" si="3"/>
        <v>0.0044237485448195574</v>
      </c>
      <c r="G23" s="13">
        <f>SUM(G9:G22)</f>
        <v>21</v>
      </c>
      <c r="H23" s="30">
        <f t="shared" si="1"/>
        <v>0.0024447031431897555</v>
      </c>
      <c r="I23" s="13">
        <f>SUM(I9:I22)</f>
        <v>54</v>
      </c>
      <c r="J23" s="30">
        <f t="shared" si="2"/>
        <v>0.006286379511059371</v>
      </c>
      <c r="K23" s="13">
        <f>SUM(K9:K22)</f>
        <v>14</v>
      </c>
      <c r="L23" s="30">
        <f t="shared" si="4"/>
        <v>0.001629802095459837</v>
      </c>
      <c r="M23" s="13">
        <f>SUM(M9:M22)</f>
        <v>19</v>
      </c>
      <c r="N23" s="30">
        <f t="shared" si="5"/>
        <v>0.0022118742724097787</v>
      </c>
      <c r="O23" s="13">
        <f>SUM(O9:O22)</f>
        <v>426</v>
      </c>
      <c r="P23" s="62">
        <f t="shared" si="6"/>
        <v>0.04959254947613504</v>
      </c>
      <c r="Q23" s="12">
        <f>SUM(Q9:Q22)</f>
        <v>326</v>
      </c>
      <c r="R23" s="30">
        <f t="shared" si="7"/>
        <v>0.03795110593713621</v>
      </c>
      <c r="S23" s="13">
        <f>SUM(S9:S22)</f>
        <v>282</v>
      </c>
      <c r="T23" s="30">
        <f t="shared" si="8"/>
        <v>0.03282887077997672</v>
      </c>
      <c r="U23" s="13">
        <f>SUM(U9:U22)</f>
        <v>4613</v>
      </c>
      <c r="V23" s="30">
        <f t="shared" si="9"/>
        <v>0.5370197904540163</v>
      </c>
      <c r="W23" s="13">
        <f>SUM(W9:W22)</f>
        <v>71</v>
      </c>
      <c r="X23" s="30">
        <f t="shared" si="10"/>
        <v>0.008265424912689173</v>
      </c>
      <c r="Y23" s="13">
        <f>SUM(Y9:Y22)</f>
        <v>2189</v>
      </c>
      <c r="Z23" s="30">
        <f t="shared" si="11"/>
        <v>0.2548311990686845</v>
      </c>
      <c r="AA23" s="13">
        <f>SUM(AA9:AA22)</f>
        <v>125</v>
      </c>
      <c r="AB23" s="30">
        <f t="shared" si="12"/>
        <v>0.014551804423748545</v>
      </c>
      <c r="AC23" s="13">
        <f>SUM(AC9:AC22)</f>
        <v>179</v>
      </c>
      <c r="AD23" s="30">
        <f t="shared" si="13"/>
        <v>0.020838183934807915</v>
      </c>
      <c r="AE23" s="13">
        <f>SUM(AE9:AE22)</f>
        <v>26</v>
      </c>
      <c r="AF23" s="30">
        <f t="shared" si="14"/>
        <v>0.0030267753201396975</v>
      </c>
      <c r="AG23" s="13">
        <f>SUM(AG9:AG22)</f>
        <v>184</v>
      </c>
      <c r="AH23" s="30">
        <f t="shared" si="15"/>
        <v>0.02142025611175786</v>
      </c>
      <c r="AI23" s="25">
        <f>SUM(AI9:AI22)</f>
        <v>82</v>
      </c>
      <c r="AJ23" s="13">
        <f>SUM(AJ9:AJ22)</f>
        <v>188</v>
      </c>
      <c r="AK23" s="14">
        <f>SUM(AK9:AK22)</f>
        <v>2</v>
      </c>
      <c r="AL23" s="23">
        <f>SUM(AL9:AL22)</f>
        <v>8862</v>
      </c>
      <c r="AM23" s="24">
        <f>SUM(AM9:AM22)</f>
        <v>8590</v>
      </c>
      <c r="AN23" s="55" t="str">
        <f>IF(AL23='Affluenza CAMERA'!P23,"OK","ERR")</f>
        <v>OK</v>
      </c>
      <c r="AO23">
        <f>+'Affluenza CAMERA'!P23</f>
        <v>8862</v>
      </c>
    </row>
    <row r="24" ht="30" customHeight="1"/>
    <row r="25" ht="30" customHeight="1">
      <c r="B25" s="53" t="s">
        <v>11</v>
      </c>
    </row>
    <row r="26" ht="30" customHeight="1"/>
    <row r="27" spans="4:38" ht="30" customHeight="1">
      <c r="D27" s="29">
        <f>+D23</f>
        <v>0.0026775320139697323</v>
      </c>
      <c r="F27" s="29">
        <f>+F23</f>
        <v>0.0044237485448195574</v>
      </c>
      <c r="H27" s="29">
        <f>+H23</f>
        <v>0.0024447031431897555</v>
      </c>
      <c r="J27" s="29">
        <f>+J23</f>
        <v>0.006286379511059371</v>
      </c>
      <c r="L27" s="29">
        <f>+L23</f>
        <v>0.001629802095459837</v>
      </c>
      <c r="N27" s="29">
        <f>+N23</f>
        <v>0.0022118742724097787</v>
      </c>
      <c r="P27" s="29">
        <f>+P23</f>
        <v>0.04959254947613504</v>
      </c>
      <c r="R27" s="29">
        <f>+R23</f>
        <v>0.03795110593713621</v>
      </c>
      <c r="T27" s="29">
        <f>+T23</f>
        <v>0.03282887077997672</v>
      </c>
      <c r="V27" s="29">
        <f>+V23</f>
        <v>0.5370197904540163</v>
      </c>
      <c r="X27" s="29">
        <f>+X23</f>
        <v>0.008265424912689173</v>
      </c>
      <c r="Z27" s="29">
        <f>+Z23</f>
        <v>0.2548311990686845</v>
      </c>
      <c r="AB27" s="29">
        <f>+AB23</f>
        <v>0.014551804423748545</v>
      </c>
      <c r="AD27" s="29">
        <f>+AD23</f>
        <v>0.020838183934807915</v>
      </c>
      <c r="AF27" s="29">
        <f>+AF23</f>
        <v>0.0030267753201396975</v>
      </c>
      <c r="AH27" s="29">
        <f>+AH23</f>
        <v>0.02142025611175786</v>
      </c>
      <c r="AI27" s="29"/>
      <c r="AJ27" s="29"/>
      <c r="AL27" s="29"/>
    </row>
    <row r="28" spans="2:3" ht="30" customHeight="1">
      <c r="B28" s="20" t="s">
        <v>12</v>
      </c>
      <c r="C28" s="20" t="s">
        <v>77</v>
      </c>
    </row>
    <row r="29" spans="16:17" ht="30" customHeight="1">
      <c r="P29" s="141">
        <f>D27+F27+H27+J27+L27+N27+P27</f>
        <v>0.06926658905704307</v>
      </c>
      <c r="Q29" s="141"/>
    </row>
    <row r="30" ht="30" customHeight="1">
      <c r="B30" s="21"/>
    </row>
    <row r="31" ht="30" customHeight="1">
      <c r="B31" s="22"/>
    </row>
    <row r="32" ht="30" customHeight="1">
      <c r="B32" s="20"/>
    </row>
    <row r="33" ht="15">
      <c r="B33" s="20"/>
    </row>
  </sheetData>
  <mergeCells count="52">
    <mergeCell ref="P29:Q29"/>
    <mergeCell ref="O7:P7"/>
    <mergeCell ref="S7:T7"/>
    <mergeCell ref="U7:V7"/>
    <mergeCell ref="Q7:R7"/>
    <mergeCell ref="Q8:R8"/>
    <mergeCell ref="S8:T8"/>
    <mergeCell ref="U8:V8"/>
    <mergeCell ref="O8:P8"/>
    <mergeCell ref="W7:X7"/>
    <mergeCell ref="Y8:Z8"/>
    <mergeCell ref="AA8:AB8"/>
    <mergeCell ref="AC8:AD8"/>
    <mergeCell ref="Y7:Z7"/>
    <mergeCell ref="AA7:AB7"/>
    <mergeCell ref="AC7:AD7"/>
    <mergeCell ref="W8:X8"/>
    <mergeCell ref="I7:J7"/>
    <mergeCell ref="K7:L7"/>
    <mergeCell ref="M7:N7"/>
    <mergeCell ref="G8:H8"/>
    <mergeCell ref="I8:J8"/>
    <mergeCell ref="K8:L8"/>
    <mergeCell ref="M8:N8"/>
    <mergeCell ref="E7:F7"/>
    <mergeCell ref="E8:F8"/>
    <mergeCell ref="C8:D8"/>
    <mergeCell ref="G7:H7"/>
    <mergeCell ref="C2:O5"/>
    <mergeCell ref="Q6:R6"/>
    <mergeCell ref="U6:V6"/>
    <mergeCell ref="AC6:AD6"/>
    <mergeCell ref="W6:X6"/>
    <mergeCell ref="AA6:AB6"/>
    <mergeCell ref="C6:D6"/>
    <mergeCell ref="E6:F6"/>
    <mergeCell ref="G6:H6"/>
    <mergeCell ref="I6:J6"/>
    <mergeCell ref="AG6:AH6"/>
    <mergeCell ref="AG7:AH7"/>
    <mergeCell ref="AG8:AH8"/>
    <mergeCell ref="Y6:Z6"/>
    <mergeCell ref="A6:A8"/>
    <mergeCell ref="B6:B8"/>
    <mergeCell ref="AE6:AF6"/>
    <mergeCell ref="AE7:AF7"/>
    <mergeCell ref="AE8:AF8"/>
    <mergeCell ref="K6:L6"/>
    <mergeCell ref="M6:N6"/>
    <mergeCell ref="O6:P6"/>
    <mergeCell ref="S6:T6"/>
    <mergeCell ref="C7:D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0" r:id="rId2"/>
  <headerFooter alignWithMargins="0">
    <oddHeader>&amp;R&amp;9Stampato il &amp;D ore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3"/>
  <sheetViews>
    <sheetView showGridLines="0" tabSelected="1" zoomScale="75" zoomScaleNormal="75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9.140625" defaultRowHeight="12.75"/>
  <cols>
    <col min="1" max="1" width="3.57421875" style="0" customWidth="1"/>
    <col min="2" max="2" width="19.8515625" style="0" bestFit="1" customWidth="1"/>
    <col min="3" max="3" width="6.140625" style="0" customWidth="1"/>
    <col min="4" max="4" width="8.421875" style="0" customWidth="1"/>
    <col min="5" max="5" width="6.140625" style="0" customWidth="1"/>
    <col min="6" max="6" width="8.421875" style="0" bestFit="1" customWidth="1"/>
    <col min="7" max="7" width="6.140625" style="0" customWidth="1"/>
    <col min="8" max="8" width="8.421875" style="0" customWidth="1"/>
    <col min="9" max="9" width="6.140625" style="0" customWidth="1"/>
    <col min="10" max="10" width="8.421875" style="0" customWidth="1"/>
    <col min="11" max="11" width="6.140625" style="0" customWidth="1"/>
    <col min="12" max="12" width="8.421875" style="0" customWidth="1"/>
    <col min="13" max="13" width="6.140625" style="0" customWidth="1"/>
    <col min="14" max="14" width="8.421875" style="0" customWidth="1"/>
    <col min="15" max="15" width="6.140625" style="0" customWidth="1"/>
    <col min="16" max="16" width="8.421875" style="0" customWidth="1"/>
    <col min="17" max="17" width="6.140625" style="0" customWidth="1"/>
    <col min="18" max="18" width="8.421875" style="0" customWidth="1"/>
    <col min="19" max="19" width="6.140625" style="0" customWidth="1"/>
    <col min="20" max="20" width="8.421875" style="0" customWidth="1"/>
    <col min="21" max="21" width="6.140625" style="0" customWidth="1"/>
    <col min="22" max="22" width="8.421875" style="0" customWidth="1"/>
    <col min="23" max="23" width="6.140625" style="0" customWidth="1"/>
    <col min="24" max="24" width="8.421875" style="0" customWidth="1"/>
    <col min="25" max="25" width="6.140625" style="0" customWidth="1"/>
    <col min="26" max="26" width="8.421875" style="0" customWidth="1"/>
    <col min="27" max="27" width="6.140625" style="0" customWidth="1"/>
    <col min="28" max="28" width="8.421875" style="0" customWidth="1"/>
    <col min="29" max="29" width="6.140625" style="0" customWidth="1"/>
    <col min="30" max="30" width="8.421875" style="0" customWidth="1"/>
    <col min="31" max="31" width="9.57421875" style="0" customWidth="1"/>
    <col min="32" max="32" width="6.57421875" style="0" bestFit="1" customWidth="1"/>
    <col min="33" max="33" width="7.7109375" style="0" customWidth="1"/>
    <col min="35" max="35" width="9.7109375" style="0" bestFit="1" customWidth="1"/>
    <col min="36" max="36" width="9.140625" style="55" customWidth="1"/>
  </cols>
  <sheetData>
    <row r="1" spans="3:36" s="71" customFormat="1" ht="30" customHeight="1">
      <c r="C1" s="70" t="s">
        <v>72</v>
      </c>
      <c r="S1" s="72">
        <v>14</v>
      </c>
      <c r="T1" s="70" t="s">
        <v>20</v>
      </c>
      <c r="AJ1" s="73"/>
    </row>
    <row r="2" spans="1:17" ht="15.75">
      <c r="A2" s="4"/>
      <c r="C2" s="164" t="s">
        <v>26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14"/>
      <c r="Q2" s="4"/>
    </row>
    <row r="3" spans="1:17" ht="15.75">
      <c r="A3" s="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14"/>
      <c r="Q3" s="4"/>
    </row>
    <row r="4" spans="1:15" ht="9" customHeight="1">
      <c r="A4" s="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5" ht="15">
      <c r="A5" s="59"/>
      <c r="B5" s="57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</row>
    <row r="6" spans="1:37" s="1" customFormat="1" ht="49.5" customHeight="1">
      <c r="A6" s="146" t="s">
        <v>10</v>
      </c>
      <c r="B6" s="149" t="s">
        <v>0</v>
      </c>
      <c r="C6" s="142" t="s">
        <v>30</v>
      </c>
      <c r="D6" s="143"/>
      <c r="E6" s="142" t="s">
        <v>31</v>
      </c>
      <c r="F6" s="143"/>
      <c r="G6" s="142" t="s">
        <v>32</v>
      </c>
      <c r="H6" s="143"/>
      <c r="I6" s="144" t="s">
        <v>33</v>
      </c>
      <c r="J6" s="145"/>
      <c r="K6" s="142" t="s">
        <v>34</v>
      </c>
      <c r="L6" s="143"/>
      <c r="M6" s="142" t="s">
        <v>35</v>
      </c>
      <c r="N6" s="143"/>
      <c r="O6" s="142" t="s">
        <v>36</v>
      </c>
      <c r="P6" s="143"/>
      <c r="Q6" s="142" t="s">
        <v>37</v>
      </c>
      <c r="R6" s="143"/>
      <c r="S6" s="142" t="s">
        <v>38</v>
      </c>
      <c r="T6" s="143"/>
      <c r="U6" s="142" t="s">
        <v>39</v>
      </c>
      <c r="V6" s="143"/>
      <c r="W6" s="142" t="s">
        <v>40</v>
      </c>
      <c r="X6" s="143"/>
      <c r="Y6" s="142" t="s">
        <v>41</v>
      </c>
      <c r="Z6" s="143"/>
      <c r="AA6" s="142" t="s">
        <v>42</v>
      </c>
      <c r="AB6" s="143"/>
      <c r="AC6" s="142" t="s">
        <v>43</v>
      </c>
      <c r="AD6" s="143"/>
      <c r="AE6" s="74" t="s">
        <v>6</v>
      </c>
      <c r="AF6" s="75" t="s">
        <v>7</v>
      </c>
      <c r="AG6" s="76" t="s">
        <v>27</v>
      </c>
      <c r="AH6" s="105" t="s">
        <v>8</v>
      </c>
      <c r="AI6" s="106" t="s">
        <v>9</v>
      </c>
      <c r="AJ6" s="56" t="s">
        <v>21</v>
      </c>
      <c r="AK6" s="56" t="s">
        <v>22</v>
      </c>
    </row>
    <row r="7" spans="1:37" s="1" customFormat="1" ht="49.5" customHeight="1">
      <c r="A7" s="147"/>
      <c r="B7" s="150"/>
      <c r="C7" s="152" t="s">
        <v>78</v>
      </c>
      <c r="D7" s="143"/>
      <c r="E7" s="152" t="s">
        <v>57</v>
      </c>
      <c r="F7" s="143"/>
      <c r="G7" s="152" t="s">
        <v>61</v>
      </c>
      <c r="H7" s="157"/>
      <c r="I7" s="152" t="s">
        <v>54</v>
      </c>
      <c r="J7" s="143"/>
      <c r="K7" s="157" t="s">
        <v>62</v>
      </c>
      <c r="L7" s="143"/>
      <c r="M7" s="157" t="s">
        <v>48</v>
      </c>
      <c r="N7" s="143"/>
      <c r="O7" s="152" t="s">
        <v>74</v>
      </c>
      <c r="P7" s="143"/>
      <c r="Q7" s="152" t="s">
        <v>55</v>
      </c>
      <c r="R7" s="143"/>
      <c r="S7" s="152" t="s">
        <v>58</v>
      </c>
      <c r="T7" s="143"/>
      <c r="U7" s="152" t="s">
        <v>75</v>
      </c>
      <c r="V7" s="143"/>
      <c r="W7" s="152" t="s">
        <v>59</v>
      </c>
      <c r="X7" s="143"/>
      <c r="Y7" s="152" t="s">
        <v>60</v>
      </c>
      <c r="Z7" s="143"/>
      <c r="AA7" s="152" t="s">
        <v>52</v>
      </c>
      <c r="AB7" s="143"/>
      <c r="AC7" s="152" t="s">
        <v>76</v>
      </c>
      <c r="AD7" s="159"/>
      <c r="AE7" s="74"/>
      <c r="AF7" s="75"/>
      <c r="AG7" s="76"/>
      <c r="AH7" s="77"/>
      <c r="AI7" s="78"/>
      <c r="AJ7" s="56"/>
      <c r="AK7" s="56"/>
    </row>
    <row r="8" spans="1:37" s="1" customFormat="1" ht="49.5" customHeight="1">
      <c r="A8" s="148"/>
      <c r="B8" s="151"/>
      <c r="C8" s="152" t="s">
        <v>67</v>
      </c>
      <c r="D8" s="143"/>
      <c r="E8" s="152" t="s">
        <v>68</v>
      </c>
      <c r="F8" s="143"/>
      <c r="G8" s="152" t="s">
        <v>71</v>
      </c>
      <c r="H8" s="143"/>
      <c r="I8" s="153" t="s">
        <v>65</v>
      </c>
      <c r="J8" s="154"/>
      <c r="K8" s="155" t="s">
        <v>64</v>
      </c>
      <c r="L8" s="156"/>
      <c r="M8" s="157" t="s">
        <v>50</v>
      </c>
      <c r="N8" s="143"/>
      <c r="O8" s="152" t="s">
        <v>49</v>
      </c>
      <c r="P8" s="143"/>
      <c r="Q8" s="158" t="s">
        <v>66</v>
      </c>
      <c r="R8" s="143"/>
      <c r="S8" s="155" t="s">
        <v>69</v>
      </c>
      <c r="T8" s="156"/>
      <c r="U8" s="152" t="s">
        <v>75</v>
      </c>
      <c r="V8" s="143"/>
      <c r="W8" s="152" t="s">
        <v>70</v>
      </c>
      <c r="X8" s="143"/>
      <c r="Y8" s="152" t="s">
        <v>60</v>
      </c>
      <c r="Z8" s="143"/>
      <c r="AA8" s="152" t="s">
        <v>52</v>
      </c>
      <c r="AB8" s="143"/>
      <c r="AC8" s="152" t="s">
        <v>76</v>
      </c>
      <c r="AD8" s="159"/>
      <c r="AE8" s="74"/>
      <c r="AF8" s="75"/>
      <c r="AG8" s="76"/>
      <c r="AH8" s="77"/>
      <c r="AI8" s="78"/>
      <c r="AJ8" s="56"/>
      <c r="AK8" s="56"/>
    </row>
    <row r="9" spans="1:37" ht="34.5" customHeight="1">
      <c r="A9" s="79">
        <v>1</v>
      </c>
      <c r="B9" s="80" t="s">
        <v>73</v>
      </c>
      <c r="C9" s="81">
        <v>12</v>
      </c>
      <c r="D9" s="82">
        <f>IF(C9=0," ",+C9/$AI9)</f>
        <v>0.02414486921529175</v>
      </c>
      <c r="E9" s="83">
        <v>267</v>
      </c>
      <c r="F9" s="82">
        <f>IF(E9=0," ",+E9/$AI9)</f>
        <v>0.5372233400402414</v>
      </c>
      <c r="G9" s="83">
        <v>6</v>
      </c>
      <c r="H9" s="82">
        <f>IF(G9=0," ",+G9/$AI9)</f>
        <v>0.012072434607645875</v>
      </c>
      <c r="I9" s="83">
        <v>25</v>
      </c>
      <c r="J9" s="82">
        <f>IF(I9=0," ",+I9/$AI9)</f>
        <v>0.05030181086519115</v>
      </c>
      <c r="K9" s="83">
        <v>0</v>
      </c>
      <c r="L9" s="82" t="str">
        <f>IF(K9=0," ",+K9/$AI9)</f>
        <v> </v>
      </c>
      <c r="M9" s="83">
        <v>3</v>
      </c>
      <c r="N9" s="82">
        <f>IF(M9=0," ",+M9/$AI9)</f>
        <v>0.006036217303822937</v>
      </c>
      <c r="O9" s="83">
        <v>0</v>
      </c>
      <c r="P9" s="82" t="str">
        <f>IF(O9=0," ",+O9/$AI9)</f>
        <v> </v>
      </c>
      <c r="Q9" s="83">
        <v>23</v>
      </c>
      <c r="R9" s="82">
        <f>IF(Q9=0," ",+Q9/$AI9)</f>
        <v>0.04627766599597585</v>
      </c>
      <c r="S9" s="83">
        <v>2</v>
      </c>
      <c r="T9" s="82">
        <f aca="true" t="shared" si="0" ref="T9:T17">IF(S9=0," ",+S9/$AI9)</f>
        <v>0.004024144869215292</v>
      </c>
      <c r="U9" s="83">
        <v>1</v>
      </c>
      <c r="V9" s="82">
        <f>IF(U9=0," ",+U9/$AI9)</f>
        <v>0.002012072434607646</v>
      </c>
      <c r="W9" s="83">
        <v>135</v>
      </c>
      <c r="X9" s="82">
        <f>IF(W9=0," ",+W9/$AI9)</f>
        <v>0.2716297786720322</v>
      </c>
      <c r="Y9" s="83">
        <v>5</v>
      </c>
      <c r="Z9" s="82">
        <f>IF(Y9=0," ",+Y9/$AI9)</f>
        <v>0.01006036217303823</v>
      </c>
      <c r="AA9" s="83">
        <v>2</v>
      </c>
      <c r="AB9" s="82">
        <f>IF(AA9=0," ",+AA9/$AI9)</f>
        <v>0.004024144869215292</v>
      </c>
      <c r="AC9" s="83">
        <v>16</v>
      </c>
      <c r="AD9" s="82">
        <f>IF(AC9=0," ",+AC9/$AI9)</f>
        <v>0.03219315895372234</v>
      </c>
      <c r="AE9" s="81">
        <v>6</v>
      </c>
      <c r="AF9" s="85">
        <v>11</v>
      </c>
      <c r="AG9" s="86"/>
      <c r="AH9" s="87">
        <f>+C9+E9+G9+I9+K9+M9+O9+Q9+S9+U9+W9+Y9+AA9+AC9+AE9+AF9+AG9</f>
        <v>514</v>
      </c>
      <c r="AI9" s="88">
        <f>+AH9-AE9-AF9-AG9</f>
        <v>497</v>
      </c>
      <c r="AJ9" s="55" t="str">
        <f>IF(AH9='Affluenza Senato'!P9,"OK","ERR")</f>
        <v>OK</v>
      </c>
      <c r="AK9">
        <f>+'Affluenza Senato'!P9</f>
        <v>514</v>
      </c>
    </row>
    <row r="10" spans="1:37" ht="34.5" customHeight="1">
      <c r="A10" s="79">
        <v>2</v>
      </c>
      <c r="B10" s="80" t="s">
        <v>73</v>
      </c>
      <c r="C10" s="81">
        <v>25</v>
      </c>
      <c r="D10" s="82">
        <f aca="true" t="shared" si="1" ref="D10:D23">IF(C10&lt;&gt;0,+C10/AI10," ")</f>
        <v>0.031133250311332503</v>
      </c>
      <c r="E10" s="83">
        <v>405</v>
      </c>
      <c r="F10" s="82">
        <f aca="true" t="shared" si="2" ref="F10:F23">IF(E10=0," ",+E10/$AI10)</f>
        <v>0.5043586550435866</v>
      </c>
      <c r="G10" s="83">
        <v>8</v>
      </c>
      <c r="H10" s="82">
        <f aca="true" t="shared" si="3" ref="H10:H23">IF(G10=0," ",+G10/$AI10)</f>
        <v>0.009962640099626401</v>
      </c>
      <c r="I10" s="83">
        <v>33</v>
      </c>
      <c r="J10" s="82">
        <f aca="true" t="shared" si="4" ref="J10:J23">IF(I10=0," ",+I10/$AI10)</f>
        <v>0.0410958904109589</v>
      </c>
      <c r="K10" s="83">
        <v>1</v>
      </c>
      <c r="L10" s="82">
        <f aca="true" t="shared" si="5" ref="L10:L23">IF(K10=0," ",+K10/$AI10)</f>
        <v>0.0012453300124533001</v>
      </c>
      <c r="M10" s="83">
        <v>2</v>
      </c>
      <c r="N10" s="82">
        <f aca="true" t="shared" si="6" ref="N10:N23">IF(M10=0," ",+M10/$AI10)</f>
        <v>0.0024906600249066002</v>
      </c>
      <c r="O10" s="83">
        <v>3</v>
      </c>
      <c r="P10" s="84">
        <f aca="true" t="shared" si="7" ref="P10:P23">IF(O10=0," ",+O10/$AI10)</f>
        <v>0.0037359900373599006</v>
      </c>
      <c r="Q10" s="83">
        <v>43</v>
      </c>
      <c r="R10" s="107">
        <f aca="true" t="shared" si="8" ref="R10:R23">IF(Q10=0," ",+Q10/$AI10)</f>
        <v>0.053549190535491904</v>
      </c>
      <c r="S10" s="83">
        <v>8</v>
      </c>
      <c r="T10" s="82">
        <f t="shared" si="0"/>
        <v>0.009962640099626401</v>
      </c>
      <c r="U10" s="83">
        <v>2</v>
      </c>
      <c r="V10" s="82">
        <f aca="true" t="shared" si="9" ref="V10:V23">IF(U10=0," ",+U10/$AI10)</f>
        <v>0.0024906600249066002</v>
      </c>
      <c r="W10" s="83">
        <v>240</v>
      </c>
      <c r="X10" s="82">
        <f aca="true" t="shared" si="10" ref="X10:X23">IF(W10=0," ",+W10/$AI10)</f>
        <v>0.298879202988792</v>
      </c>
      <c r="Y10" s="83">
        <v>8</v>
      </c>
      <c r="Z10" s="82">
        <f aca="true" t="shared" si="11" ref="Z10:Z23">IF(Y10=0," ",+Y10/$AI10)</f>
        <v>0.009962640099626401</v>
      </c>
      <c r="AA10" s="83">
        <v>2</v>
      </c>
      <c r="AB10" s="82">
        <f aca="true" t="shared" si="12" ref="AB10:AB23">IF(AA10=0," ",+AA10/$AI10)</f>
        <v>0.0024906600249066002</v>
      </c>
      <c r="AC10" s="83">
        <v>23</v>
      </c>
      <c r="AD10" s="82">
        <f aca="true" t="shared" si="13" ref="AD10:AD23">IF(AC10=0," ",+AC10/$AI10)</f>
        <v>0.028642590286425903</v>
      </c>
      <c r="AE10" s="81">
        <v>5</v>
      </c>
      <c r="AF10" s="85">
        <v>24</v>
      </c>
      <c r="AG10" s="86"/>
      <c r="AH10" s="87">
        <f aca="true" t="shared" si="14" ref="AH10:AH22">+C10+E10+G10+I10+K10+M10+O10+Q10+S10+U10+W10+Y10+AA10+AC10+AE10+AF10+AG10</f>
        <v>832</v>
      </c>
      <c r="AI10" s="89">
        <f aca="true" t="shared" si="15" ref="AI10:AI22">+AH10-AE10-AF10-AG10</f>
        <v>803</v>
      </c>
      <c r="AJ10" s="55" t="str">
        <f>IF(AH10='Affluenza Senato'!P10,"OK","ERR")</f>
        <v>OK</v>
      </c>
      <c r="AK10">
        <f>+'Affluenza Senato'!P10</f>
        <v>832</v>
      </c>
    </row>
    <row r="11" spans="1:37" ht="34.5" customHeight="1">
      <c r="A11" s="79">
        <v>3</v>
      </c>
      <c r="B11" s="80" t="s">
        <v>73</v>
      </c>
      <c r="C11" s="81">
        <v>16</v>
      </c>
      <c r="D11" s="82">
        <f t="shared" si="1"/>
        <v>0.02882882882882883</v>
      </c>
      <c r="E11" s="83">
        <v>328</v>
      </c>
      <c r="F11" s="82">
        <f t="shared" si="2"/>
        <v>0.590990990990991</v>
      </c>
      <c r="G11" s="83">
        <v>14</v>
      </c>
      <c r="H11" s="82">
        <f t="shared" si="3"/>
        <v>0.025225225225225224</v>
      </c>
      <c r="I11" s="83">
        <v>43</v>
      </c>
      <c r="J11" s="82">
        <f t="shared" si="4"/>
        <v>0.07747747747747748</v>
      </c>
      <c r="K11" s="83">
        <v>2</v>
      </c>
      <c r="L11" s="82">
        <f t="shared" si="5"/>
        <v>0.0036036036036036037</v>
      </c>
      <c r="M11" s="83">
        <v>0</v>
      </c>
      <c r="N11" s="82" t="str">
        <f t="shared" si="6"/>
        <v> </v>
      </c>
      <c r="O11" s="83">
        <v>0</v>
      </c>
      <c r="P11" s="84" t="str">
        <f t="shared" si="7"/>
        <v> </v>
      </c>
      <c r="Q11" s="83">
        <v>10</v>
      </c>
      <c r="R11" s="107">
        <f t="shared" si="8"/>
        <v>0.018018018018018018</v>
      </c>
      <c r="S11" s="83">
        <v>2</v>
      </c>
      <c r="T11" s="82">
        <f t="shared" si="0"/>
        <v>0.0036036036036036037</v>
      </c>
      <c r="U11" s="83">
        <v>4</v>
      </c>
      <c r="V11" s="82">
        <f t="shared" si="9"/>
        <v>0.007207207207207207</v>
      </c>
      <c r="W11" s="83">
        <v>114</v>
      </c>
      <c r="X11" s="82">
        <f t="shared" si="10"/>
        <v>0.20540540540540542</v>
      </c>
      <c r="Y11" s="83">
        <v>8</v>
      </c>
      <c r="Z11" s="82">
        <f t="shared" si="11"/>
        <v>0.014414414414414415</v>
      </c>
      <c r="AA11" s="83">
        <v>2</v>
      </c>
      <c r="AB11" s="82">
        <f t="shared" si="12"/>
        <v>0.0036036036036036037</v>
      </c>
      <c r="AC11" s="83">
        <v>12</v>
      </c>
      <c r="AD11" s="82">
        <f t="shared" si="13"/>
        <v>0.021621621621621623</v>
      </c>
      <c r="AE11" s="81">
        <v>7</v>
      </c>
      <c r="AF11" s="85">
        <v>16</v>
      </c>
      <c r="AG11" s="86"/>
      <c r="AH11" s="87">
        <f t="shared" si="14"/>
        <v>578</v>
      </c>
      <c r="AI11" s="89">
        <f t="shared" si="15"/>
        <v>555</v>
      </c>
      <c r="AJ11" s="55" t="str">
        <f>IF(AH11='Affluenza Senato'!P11,"OK","ERR")</f>
        <v>OK</v>
      </c>
      <c r="AK11">
        <f>+'Affluenza Senato'!P11</f>
        <v>578</v>
      </c>
    </row>
    <row r="12" spans="1:37" ht="34.5" customHeight="1">
      <c r="A12" s="79">
        <v>4</v>
      </c>
      <c r="B12" s="80" t="s">
        <v>73</v>
      </c>
      <c r="C12" s="81">
        <v>11</v>
      </c>
      <c r="D12" s="82">
        <f t="shared" si="1"/>
        <v>0.01532033426183844</v>
      </c>
      <c r="E12" s="83">
        <v>401</v>
      </c>
      <c r="F12" s="82">
        <f t="shared" si="2"/>
        <v>0.5584958217270195</v>
      </c>
      <c r="G12" s="83">
        <v>21</v>
      </c>
      <c r="H12" s="82">
        <f t="shared" si="3"/>
        <v>0.02924791086350975</v>
      </c>
      <c r="I12" s="83">
        <v>36</v>
      </c>
      <c r="J12" s="82">
        <f t="shared" si="4"/>
        <v>0.05013927576601671</v>
      </c>
      <c r="K12" s="83">
        <v>1</v>
      </c>
      <c r="L12" s="82">
        <f t="shared" si="5"/>
        <v>0.001392757660167131</v>
      </c>
      <c r="M12" s="83">
        <v>2</v>
      </c>
      <c r="N12" s="82">
        <f t="shared" si="6"/>
        <v>0.002785515320334262</v>
      </c>
      <c r="O12" s="83">
        <v>1</v>
      </c>
      <c r="P12" s="84">
        <f t="shared" si="7"/>
        <v>0.001392757660167131</v>
      </c>
      <c r="Q12" s="83">
        <v>35</v>
      </c>
      <c r="R12" s="107">
        <f t="shared" si="8"/>
        <v>0.04874651810584958</v>
      </c>
      <c r="S12" s="83">
        <v>4</v>
      </c>
      <c r="T12" s="82">
        <f t="shared" si="0"/>
        <v>0.005571030640668524</v>
      </c>
      <c r="U12" s="83">
        <v>3</v>
      </c>
      <c r="V12" s="82">
        <f t="shared" si="9"/>
        <v>0.004178272980501393</v>
      </c>
      <c r="W12" s="83">
        <v>164</v>
      </c>
      <c r="X12" s="82">
        <f t="shared" si="10"/>
        <v>0.22841225626740946</v>
      </c>
      <c r="Y12" s="83">
        <v>8</v>
      </c>
      <c r="Z12" s="82">
        <f t="shared" si="11"/>
        <v>0.011142061281337047</v>
      </c>
      <c r="AA12" s="83">
        <v>5</v>
      </c>
      <c r="AB12" s="82">
        <f t="shared" si="12"/>
        <v>0.006963788300835654</v>
      </c>
      <c r="AC12" s="83">
        <v>26</v>
      </c>
      <c r="AD12" s="82">
        <f t="shared" si="13"/>
        <v>0.036211699164345405</v>
      </c>
      <c r="AE12" s="81">
        <v>8</v>
      </c>
      <c r="AF12" s="85">
        <v>15</v>
      </c>
      <c r="AG12" s="86"/>
      <c r="AH12" s="87">
        <f t="shared" si="14"/>
        <v>741</v>
      </c>
      <c r="AI12" s="89">
        <f t="shared" si="15"/>
        <v>718</v>
      </c>
      <c r="AJ12" s="55" t="str">
        <f>IF(AH12='Affluenza Senato'!P12,"OK","ERR")</f>
        <v>OK</v>
      </c>
      <c r="AK12">
        <f>+'Affluenza Senato'!P12</f>
        <v>741</v>
      </c>
    </row>
    <row r="13" spans="1:37" ht="34.5" customHeight="1">
      <c r="A13" s="79">
        <v>5</v>
      </c>
      <c r="B13" s="80" t="s">
        <v>73</v>
      </c>
      <c r="C13" s="81">
        <v>6</v>
      </c>
      <c r="D13" s="82">
        <f t="shared" si="1"/>
        <v>0.01020408163265306</v>
      </c>
      <c r="E13" s="83">
        <v>333</v>
      </c>
      <c r="F13" s="82">
        <f t="shared" si="2"/>
        <v>0.5663265306122449</v>
      </c>
      <c r="G13" s="83">
        <v>10</v>
      </c>
      <c r="H13" s="82">
        <f t="shared" si="3"/>
        <v>0.017006802721088437</v>
      </c>
      <c r="I13" s="83">
        <v>33</v>
      </c>
      <c r="J13" s="82">
        <f t="shared" si="4"/>
        <v>0.05612244897959184</v>
      </c>
      <c r="K13" s="83">
        <v>1</v>
      </c>
      <c r="L13" s="82">
        <f t="shared" si="5"/>
        <v>0.0017006802721088435</v>
      </c>
      <c r="M13" s="83">
        <v>2</v>
      </c>
      <c r="N13" s="82">
        <f t="shared" si="6"/>
        <v>0.003401360544217687</v>
      </c>
      <c r="O13" s="83">
        <v>1</v>
      </c>
      <c r="P13" s="84">
        <f t="shared" si="7"/>
        <v>0.0017006802721088435</v>
      </c>
      <c r="Q13" s="83">
        <v>20</v>
      </c>
      <c r="R13" s="107">
        <f t="shared" si="8"/>
        <v>0.034013605442176874</v>
      </c>
      <c r="S13" s="83">
        <v>7</v>
      </c>
      <c r="T13" s="82">
        <f t="shared" si="0"/>
        <v>0.011904761904761904</v>
      </c>
      <c r="U13" s="83">
        <v>2</v>
      </c>
      <c r="V13" s="82">
        <f t="shared" si="9"/>
        <v>0.003401360544217687</v>
      </c>
      <c r="W13" s="83">
        <v>144</v>
      </c>
      <c r="X13" s="82">
        <f t="shared" si="10"/>
        <v>0.24489795918367346</v>
      </c>
      <c r="Y13" s="83">
        <v>11</v>
      </c>
      <c r="Z13" s="82">
        <f t="shared" si="11"/>
        <v>0.01870748299319728</v>
      </c>
      <c r="AA13" s="83">
        <v>3</v>
      </c>
      <c r="AB13" s="82">
        <f t="shared" si="12"/>
        <v>0.00510204081632653</v>
      </c>
      <c r="AC13" s="83">
        <v>15</v>
      </c>
      <c r="AD13" s="82">
        <f t="shared" si="13"/>
        <v>0.025510204081632654</v>
      </c>
      <c r="AE13" s="81">
        <v>4</v>
      </c>
      <c r="AF13" s="85">
        <v>12</v>
      </c>
      <c r="AG13" s="86"/>
      <c r="AH13" s="87">
        <f t="shared" si="14"/>
        <v>604</v>
      </c>
      <c r="AI13" s="89">
        <f t="shared" si="15"/>
        <v>588</v>
      </c>
      <c r="AJ13" s="55" t="str">
        <f>IF(AH13='Affluenza Senato'!P13,"OK","ERR")</f>
        <v>OK</v>
      </c>
      <c r="AK13">
        <f>+'Affluenza Senato'!P13</f>
        <v>604</v>
      </c>
    </row>
    <row r="14" spans="1:37" ht="34.5" customHeight="1">
      <c r="A14" s="79">
        <v>6</v>
      </c>
      <c r="B14" s="90" t="s">
        <v>1</v>
      </c>
      <c r="C14" s="81">
        <v>15</v>
      </c>
      <c r="D14" s="82">
        <f t="shared" si="1"/>
        <v>0.029880478087649404</v>
      </c>
      <c r="E14" s="83">
        <v>275</v>
      </c>
      <c r="F14" s="82">
        <f t="shared" si="2"/>
        <v>0.547808764940239</v>
      </c>
      <c r="G14" s="83">
        <v>8</v>
      </c>
      <c r="H14" s="82">
        <f t="shared" si="3"/>
        <v>0.01593625498007968</v>
      </c>
      <c r="I14" s="83">
        <v>19</v>
      </c>
      <c r="J14" s="82">
        <f t="shared" si="4"/>
        <v>0.037848605577689244</v>
      </c>
      <c r="K14" s="83">
        <v>1</v>
      </c>
      <c r="L14" s="82">
        <f t="shared" si="5"/>
        <v>0.00199203187250996</v>
      </c>
      <c r="M14" s="83">
        <v>1</v>
      </c>
      <c r="N14" s="82">
        <f t="shared" si="6"/>
        <v>0.00199203187250996</v>
      </c>
      <c r="O14" s="83">
        <v>4</v>
      </c>
      <c r="P14" s="84">
        <f t="shared" si="7"/>
        <v>0.00796812749003984</v>
      </c>
      <c r="Q14" s="83">
        <v>32</v>
      </c>
      <c r="R14" s="107">
        <f t="shared" si="8"/>
        <v>0.06374501992031872</v>
      </c>
      <c r="S14" s="83">
        <v>4</v>
      </c>
      <c r="T14" s="82">
        <f t="shared" si="0"/>
        <v>0.00796812749003984</v>
      </c>
      <c r="U14" s="83">
        <v>1</v>
      </c>
      <c r="V14" s="82">
        <f t="shared" si="9"/>
        <v>0.00199203187250996</v>
      </c>
      <c r="W14" s="83">
        <v>120</v>
      </c>
      <c r="X14" s="82">
        <f t="shared" si="10"/>
        <v>0.23904382470119523</v>
      </c>
      <c r="Y14" s="83">
        <v>6</v>
      </c>
      <c r="Z14" s="82">
        <f t="shared" si="11"/>
        <v>0.01195219123505976</v>
      </c>
      <c r="AA14" s="83">
        <v>2</v>
      </c>
      <c r="AB14" s="82">
        <f t="shared" si="12"/>
        <v>0.00398406374501992</v>
      </c>
      <c r="AC14" s="83">
        <v>14</v>
      </c>
      <c r="AD14" s="82">
        <f t="shared" si="13"/>
        <v>0.027888446215139442</v>
      </c>
      <c r="AE14" s="81">
        <v>4</v>
      </c>
      <c r="AF14" s="85">
        <v>16</v>
      </c>
      <c r="AG14" s="86"/>
      <c r="AH14" s="87">
        <f t="shared" si="14"/>
        <v>522</v>
      </c>
      <c r="AI14" s="89">
        <f t="shared" si="15"/>
        <v>502</v>
      </c>
      <c r="AJ14" s="55" t="str">
        <f>IF(AH14='Affluenza Senato'!P14,"OK","ERR")</f>
        <v>OK</v>
      </c>
      <c r="AK14">
        <f>+'Affluenza Senato'!P14</f>
        <v>522</v>
      </c>
    </row>
    <row r="15" spans="1:37" ht="34.5" customHeight="1">
      <c r="A15" s="79">
        <v>7</v>
      </c>
      <c r="B15" s="90" t="s">
        <v>1</v>
      </c>
      <c r="C15" s="81">
        <v>11</v>
      </c>
      <c r="D15" s="82">
        <f t="shared" si="1"/>
        <v>0.029490616621983913</v>
      </c>
      <c r="E15" s="83">
        <v>226</v>
      </c>
      <c r="F15" s="82">
        <f t="shared" si="2"/>
        <v>0.6058981233243967</v>
      </c>
      <c r="G15" s="83">
        <v>2</v>
      </c>
      <c r="H15" s="82">
        <f t="shared" si="3"/>
        <v>0.005361930294906166</v>
      </c>
      <c r="I15" s="83">
        <v>24</v>
      </c>
      <c r="J15" s="82">
        <f t="shared" si="4"/>
        <v>0.064343163538874</v>
      </c>
      <c r="K15" s="83">
        <v>0</v>
      </c>
      <c r="L15" s="82" t="str">
        <f t="shared" si="5"/>
        <v> </v>
      </c>
      <c r="M15" s="83">
        <v>0</v>
      </c>
      <c r="N15" s="82" t="str">
        <f t="shared" si="6"/>
        <v> </v>
      </c>
      <c r="O15" s="83">
        <v>0</v>
      </c>
      <c r="P15" s="84" t="str">
        <f t="shared" si="7"/>
        <v> </v>
      </c>
      <c r="Q15" s="83">
        <v>16</v>
      </c>
      <c r="R15" s="107">
        <f t="shared" si="8"/>
        <v>0.04289544235924933</v>
      </c>
      <c r="S15" s="83">
        <v>6</v>
      </c>
      <c r="T15" s="82">
        <f t="shared" si="0"/>
        <v>0.0160857908847185</v>
      </c>
      <c r="U15" s="83">
        <v>2</v>
      </c>
      <c r="V15" s="82">
        <f t="shared" si="9"/>
        <v>0.005361930294906166</v>
      </c>
      <c r="W15" s="83">
        <v>74</v>
      </c>
      <c r="X15" s="82">
        <f t="shared" si="10"/>
        <v>0.19839142091152814</v>
      </c>
      <c r="Y15" s="83">
        <v>6</v>
      </c>
      <c r="Z15" s="82">
        <f t="shared" si="11"/>
        <v>0.0160857908847185</v>
      </c>
      <c r="AA15" s="83">
        <v>1</v>
      </c>
      <c r="AB15" s="82">
        <f t="shared" si="12"/>
        <v>0.002680965147453083</v>
      </c>
      <c r="AC15" s="83">
        <v>5</v>
      </c>
      <c r="AD15" s="82">
        <f t="shared" si="13"/>
        <v>0.013404825737265416</v>
      </c>
      <c r="AE15" s="81">
        <v>2</v>
      </c>
      <c r="AF15" s="85">
        <v>11</v>
      </c>
      <c r="AG15" s="86"/>
      <c r="AH15" s="87">
        <f t="shared" si="14"/>
        <v>386</v>
      </c>
      <c r="AI15" s="89">
        <f t="shared" si="15"/>
        <v>373</v>
      </c>
      <c r="AJ15" s="55" t="str">
        <f>IF(AH15='Affluenza Senato'!P15,"OK","ERR")</f>
        <v>OK</v>
      </c>
      <c r="AK15">
        <f>+'Affluenza Senato'!P15</f>
        <v>386</v>
      </c>
    </row>
    <row r="16" spans="1:37" ht="34.5" customHeight="1">
      <c r="A16" s="79">
        <v>8</v>
      </c>
      <c r="B16" s="90" t="s">
        <v>2</v>
      </c>
      <c r="C16" s="81">
        <v>20</v>
      </c>
      <c r="D16" s="82">
        <f t="shared" si="1"/>
        <v>0.046511627906976744</v>
      </c>
      <c r="E16" s="83">
        <v>251</v>
      </c>
      <c r="F16" s="82">
        <f t="shared" si="2"/>
        <v>0.5837209302325581</v>
      </c>
      <c r="G16" s="83">
        <v>6</v>
      </c>
      <c r="H16" s="82">
        <f t="shared" si="3"/>
        <v>0.013953488372093023</v>
      </c>
      <c r="I16" s="83">
        <v>29</v>
      </c>
      <c r="J16" s="82">
        <f t="shared" si="4"/>
        <v>0.06744186046511629</v>
      </c>
      <c r="K16" s="83">
        <v>1</v>
      </c>
      <c r="L16" s="82">
        <f t="shared" si="5"/>
        <v>0.002325581395348837</v>
      </c>
      <c r="M16" s="83">
        <v>0</v>
      </c>
      <c r="N16" s="82" t="str">
        <f t="shared" si="6"/>
        <v> </v>
      </c>
      <c r="O16" s="83">
        <v>1</v>
      </c>
      <c r="P16" s="84">
        <f t="shared" si="7"/>
        <v>0.002325581395348837</v>
      </c>
      <c r="Q16" s="83">
        <v>12</v>
      </c>
      <c r="R16" s="107">
        <f t="shared" si="8"/>
        <v>0.027906976744186046</v>
      </c>
      <c r="S16" s="83">
        <v>6</v>
      </c>
      <c r="T16" s="82">
        <f t="shared" si="0"/>
        <v>0.013953488372093023</v>
      </c>
      <c r="U16" s="83">
        <v>1</v>
      </c>
      <c r="V16" s="82">
        <f t="shared" si="9"/>
        <v>0.002325581395348837</v>
      </c>
      <c r="W16" s="83">
        <v>83</v>
      </c>
      <c r="X16" s="82">
        <f t="shared" si="10"/>
        <v>0.1930232558139535</v>
      </c>
      <c r="Y16" s="83">
        <v>8</v>
      </c>
      <c r="Z16" s="82">
        <f t="shared" si="11"/>
        <v>0.018604651162790697</v>
      </c>
      <c r="AA16" s="83">
        <v>1</v>
      </c>
      <c r="AB16" s="82">
        <f t="shared" si="12"/>
        <v>0.002325581395348837</v>
      </c>
      <c r="AC16" s="83">
        <v>11</v>
      </c>
      <c r="AD16" s="82">
        <f t="shared" si="13"/>
        <v>0.02558139534883721</v>
      </c>
      <c r="AE16" s="81">
        <v>7</v>
      </c>
      <c r="AF16" s="85">
        <v>5</v>
      </c>
      <c r="AG16" s="86"/>
      <c r="AH16" s="87">
        <f t="shared" si="14"/>
        <v>442</v>
      </c>
      <c r="AI16" s="89">
        <f t="shared" si="15"/>
        <v>430</v>
      </c>
      <c r="AJ16" s="55" t="str">
        <f>IF(AH16='Affluenza Senato'!P16,"OK","ERR")</f>
        <v>OK</v>
      </c>
      <c r="AK16">
        <f>+'Affluenza Senato'!P16</f>
        <v>442</v>
      </c>
    </row>
    <row r="17" spans="1:37" ht="34.5" customHeight="1">
      <c r="A17" s="79">
        <v>9</v>
      </c>
      <c r="B17" s="90" t="s">
        <v>2</v>
      </c>
      <c r="C17" s="81">
        <v>26</v>
      </c>
      <c r="D17" s="82">
        <f t="shared" si="1"/>
        <v>0.060324825986078884</v>
      </c>
      <c r="E17" s="83">
        <v>218</v>
      </c>
      <c r="F17" s="82">
        <f t="shared" si="2"/>
        <v>0.505800464037123</v>
      </c>
      <c r="G17" s="83">
        <v>9</v>
      </c>
      <c r="H17" s="82">
        <f t="shared" si="3"/>
        <v>0.02088167053364269</v>
      </c>
      <c r="I17" s="83">
        <v>25</v>
      </c>
      <c r="J17" s="82">
        <f t="shared" si="4"/>
        <v>0.058004640371229696</v>
      </c>
      <c r="K17" s="83">
        <v>0</v>
      </c>
      <c r="L17" s="82" t="str">
        <f t="shared" si="5"/>
        <v> </v>
      </c>
      <c r="M17" s="83">
        <v>3</v>
      </c>
      <c r="N17" s="82">
        <f t="shared" si="6"/>
        <v>0.0069605568445475635</v>
      </c>
      <c r="O17" s="83">
        <v>0</v>
      </c>
      <c r="P17" s="84" t="str">
        <f t="shared" si="7"/>
        <v> </v>
      </c>
      <c r="Q17" s="83">
        <v>23</v>
      </c>
      <c r="R17" s="107">
        <f t="shared" si="8"/>
        <v>0.05336426914153132</v>
      </c>
      <c r="S17" s="83">
        <v>5</v>
      </c>
      <c r="T17" s="82">
        <f t="shared" si="0"/>
        <v>0.01160092807424594</v>
      </c>
      <c r="U17" s="83">
        <v>2</v>
      </c>
      <c r="V17" s="82">
        <f t="shared" si="9"/>
        <v>0.004640371229698376</v>
      </c>
      <c r="W17" s="83">
        <v>106</v>
      </c>
      <c r="X17" s="82">
        <f t="shared" si="10"/>
        <v>0.2459396751740139</v>
      </c>
      <c r="Y17" s="83">
        <v>5</v>
      </c>
      <c r="Z17" s="82">
        <f t="shared" si="11"/>
        <v>0.01160092807424594</v>
      </c>
      <c r="AA17" s="83">
        <v>2</v>
      </c>
      <c r="AB17" s="82">
        <f t="shared" si="12"/>
        <v>0.004640371229698376</v>
      </c>
      <c r="AC17" s="83">
        <v>7</v>
      </c>
      <c r="AD17" s="82">
        <f t="shared" si="13"/>
        <v>0.016241299303944315</v>
      </c>
      <c r="AE17" s="81">
        <v>5</v>
      </c>
      <c r="AF17" s="85">
        <v>10</v>
      </c>
      <c r="AG17" s="86"/>
      <c r="AH17" s="87">
        <f t="shared" si="14"/>
        <v>446</v>
      </c>
      <c r="AI17" s="89">
        <f t="shared" si="15"/>
        <v>431</v>
      </c>
      <c r="AJ17" s="55" t="str">
        <f>IF(AH17='Affluenza Senato'!P17,"OK","ERR")</f>
        <v>OK</v>
      </c>
      <c r="AK17">
        <f>+'Affluenza Senato'!P17</f>
        <v>446</v>
      </c>
    </row>
    <row r="18" spans="1:37" ht="34.5" customHeight="1">
      <c r="A18" s="79">
        <v>10</v>
      </c>
      <c r="B18" s="90" t="s">
        <v>3</v>
      </c>
      <c r="C18" s="81">
        <v>15</v>
      </c>
      <c r="D18" s="82">
        <f t="shared" si="1"/>
        <v>0.03640776699029126</v>
      </c>
      <c r="E18" s="83">
        <v>187</v>
      </c>
      <c r="F18" s="82">
        <f t="shared" si="2"/>
        <v>0.4538834951456311</v>
      </c>
      <c r="G18" s="83">
        <v>8</v>
      </c>
      <c r="H18" s="82">
        <f t="shared" si="3"/>
        <v>0.019417475728155338</v>
      </c>
      <c r="I18" s="83">
        <v>28</v>
      </c>
      <c r="J18" s="82">
        <f t="shared" si="4"/>
        <v>0.06796116504854369</v>
      </c>
      <c r="K18" s="83">
        <v>1</v>
      </c>
      <c r="L18" s="82">
        <f t="shared" si="5"/>
        <v>0.0024271844660194173</v>
      </c>
      <c r="M18" s="83">
        <v>0</v>
      </c>
      <c r="N18" s="82" t="str">
        <f t="shared" si="6"/>
        <v> </v>
      </c>
      <c r="O18" s="83">
        <v>1</v>
      </c>
      <c r="P18" s="84">
        <f t="shared" si="7"/>
        <v>0.0024271844660194173</v>
      </c>
      <c r="Q18" s="83">
        <v>24</v>
      </c>
      <c r="R18" s="107">
        <f t="shared" si="8"/>
        <v>0.05825242718446602</v>
      </c>
      <c r="S18" s="83">
        <v>2</v>
      </c>
      <c r="T18" s="82">
        <f aca="true" t="shared" si="16" ref="T18:T23">IF(S18=0," ",+S18/$AI18)</f>
        <v>0.0048543689320388345</v>
      </c>
      <c r="U18" s="83">
        <v>2</v>
      </c>
      <c r="V18" s="82">
        <f t="shared" si="9"/>
        <v>0.0048543689320388345</v>
      </c>
      <c r="W18" s="83">
        <v>127</v>
      </c>
      <c r="X18" s="82">
        <f t="shared" si="10"/>
        <v>0.308252427184466</v>
      </c>
      <c r="Y18" s="83">
        <v>10</v>
      </c>
      <c r="Z18" s="82">
        <f t="shared" si="11"/>
        <v>0.024271844660194174</v>
      </c>
      <c r="AA18" s="83">
        <v>3</v>
      </c>
      <c r="AB18" s="82">
        <f t="shared" si="12"/>
        <v>0.007281553398058253</v>
      </c>
      <c r="AC18" s="83">
        <v>4</v>
      </c>
      <c r="AD18" s="82">
        <f t="shared" si="13"/>
        <v>0.009708737864077669</v>
      </c>
      <c r="AE18" s="81">
        <v>3</v>
      </c>
      <c r="AF18" s="85">
        <v>11</v>
      </c>
      <c r="AG18" s="86"/>
      <c r="AH18" s="87">
        <f t="shared" si="14"/>
        <v>426</v>
      </c>
      <c r="AI18" s="89">
        <f t="shared" si="15"/>
        <v>412</v>
      </c>
      <c r="AJ18" s="55" t="str">
        <f>IF(AH18='Affluenza Senato'!P18,"OK","ERR")</f>
        <v>OK</v>
      </c>
      <c r="AK18">
        <f>+'Affluenza Senato'!P18</f>
        <v>426</v>
      </c>
    </row>
    <row r="19" spans="1:37" ht="34.5" customHeight="1">
      <c r="A19" s="79">
        <v>11</v>
      </c>
      <c r="B19" s="90" t="s">
        <v>4</v>
      </c>
      <c r="C19" s="81">
        <v>26</v>
      </c>
      <c r="D19" s="82">
        <f t="shared" si="1"/>
        <v>0.03880597014925373</v>
      </c>
      <c r="E19" s="83">
        <v>309</v>
      </c>
      <c r="F19" s="82">
        <f t="shared" si="2"/>
        <v>0.46119402985074626</v>
      </c>
      <c r="G19" s="83">
        <v>17</v>
      </c>
      <c r="H19" s="82">
        <f t="shared" si="3"/>
        <v>0.025373134328358207</v>
      </c>
      <c r="I19" s="83">
        <v>44</v>
      </c>
      <c r="J19" s="82">
        <f t="shared" si="4"/>
        <v>0.06567164179104477</v>
      </c>
      <c r="K19" s="83">
        <v>2</v>
      </c>
      <c r="L19" s="82">
        <f t="shared" si="5"/>
        <v>0.0029850746268656717</v>
      </c>
      <c r="M19" s="83">
        <v>1</v>
      </c>
      <c r="N19" s="82">
        <f t="shared" si="6"/>
        <v>0.0014925373134328358</v>
      </c>
      <c r="O19" s="83">
        <v>4</v>
      </c>
      <c r="P19" s="84">
        <f t="shared" si="7"/>
        <v>0.005970149253731343</v>
      </c>
      <c r="Q19" s="83">
        <v>21</v>
      </c>
      <c r="R19" s="107">
        <f t="shared" si="8"/>
        <v>0.03134328358208955</v>
      </c>
      <c r="S19" s="83">
        <v>4</v>
      </c>
      <c r="T19" s="82">
        <f t="shared" si="16"/>
        <v>0.005970149253731343</v>
      </c>
      <c r="U19" s="83">
        <v>2</v>
      </c>
      <c r="V19" s="82">
        <f t="shared" si="9"/>
        <v>0.0029850746268656717</v>
      </c>
      <c r="W19" s="83">
        <v>223</v>
      </c>
      <c r="X19" s="82">
        <f t="shared" si="10"/>
        <v>0.3328358208955224</v>
      </c>
      <c r="Y19" s="83">
        <v>6</v>
      </c>
      <c r="Z19" s="82">
        <f t="shared" si="11"/>
        <v>0.008955223880597015</v>
      </c>
      <c r="AA19" s="83">
        <v>3</v>
      </c>
      <c r="AB19" s="82">
        <f t="shared" si="12"/>
        <v>0.004477611940298508</v>
      </c>
      <c r="AC19" s="83">
        <v>8</v>
      </c>
      <c r="AD19" s="82">
        <f t="shared" si="13"/>
        <v>0.011940298507462687</v>
      </c>
      <c r="AE19" s="81">
        <v>5</v>
      </c>
      <c r="AF19" s="85">
        <v>18</v>
      </c>
      <c r="AG19" s="86"/>
      <c r="AH19" s="87">
        <f t="shared" si="14"/>
        <v>693</v>
      </c>
      <c r="AI19" s="89">
        <f t="shared" si="15"/>
        <v>670</v>
      </c>
      <c r="AJ19" s="55" t="str">
        <f>IF(AH19='Affluenza Senato'!P19,"OK","ERR")</f>
        <v>OK</v>
      </c>
      <c r="AK19">
        <f>+'Affluenza Senato'!P19</f>
        <v>693</v>
      </c>
    </row>
    <row r="20" spans="1:37" ht="34.5" customHeight="1">
      <c r="A20" s="79">
        <v>12</v>
      </c>
      <c r="B20" s="90" t="s">
        <v>4</v>
      </c>
      <c r="C20" s="81">
        <v>24</v>
      </c>
      <c r="D20" s="82">
        <f t="shared" si="1"/>
        <v>0.034782608695652174</v>
      </c>
      <c r="E20" s="83">
        <v>396</v>
      </c>
      <c r="F20" s="82">
        <f t="shared" si="2"/>
        <v>0.5739130434782609</v>
      </c>
      <c r="G20" s="83">
        <v>12</v>
      </c>
      <c r="H20" s="82">
        <f t="shared" si="3"/>
        <v>0.017391304347826087</v>
      </c>
      <c r="I20" s="83">
        <v>47</v>
      </c>
      <c r="J20" s="82">
        <f t="shared" si="4"/>
        <v>0.06811594202898551</v>
      </c>
      <c r="K20" s="83">
        <v>0</v>
      </c>
      <c r="L20" s="82" t="str">
        <f t="shared" si="5"/>
        <v> </v>
      </c>
      <c r="M20" s="83">
        <v>2</v>
      </c>
      <c r="N20" s="82">
        <f t="shared" si="6"/>
        <v>0.002898550724637681</v>
      </c>
      <c r="O20" s="83">
        <v>5</v>
      </c>
      <c r="P20" s="84">
        <f t="shared" si="7"/>
        <v>0.007246376811594203</v>
      </c>
      <c r="Q20" s="83">
        <v>25</v>
      </c>
      <c r="R20" s="107">
        <f t="shared" si="8"/>
        <v>0.036231884057971016</v>
      </c>
      <c r="S20" s="83">
        <v>7</v>
      </c>
      <c r="T20" s="82">
        <f t="shared" si="16"/>
        <v>0.010144927536231883</v>
      </c>
      <c r="U20" s="83">
        <v>0</v>
      </c>
      <c r="V20" s="82" t="str">
        <f t="shared" si="9"/>
        <v> </v>
      </c>
      <c r="W20" s="83">
        <v>156</v>
      </c>
      <c r="X20" s="82">
        <f t="shared" si="10"/>
        <v>0.22608695652173913</v>
      </c>
      <c r="Y20" s="83">
        <v>4</v>
      </c>
      <c r="Z20" s="82">
        <f t="shared" si="11"/>
        <v>0.005797101449275362</v>
      </c>
      <c r="AA20" s="83">
        <v>2</v>
      </c>
      <c r="AB20" s="82">
        <f t="shared" si="12"/>
        <v>0.002898550724637681</v>
      </c>
      <c r="AC20" s="83">
        <v>10</v>
      </c>
      <c r="AD20" s="82">
        <f t="shared" si="13"/>
        <v>0.014492753623188406</v>
      </c>
      <c r="AE20" s="81">
        <v>7</v>
      </c>
      <c r="AF20" s="85">
        <v>19</v>
      </c>
      <c r="AG20" s="86"/>
      <c r="AH20" s="87">
        <f t="shared" si="14"/>
        <v>716</v>
      </c>
      <c r="AI20" s="89">
        <f t="shared" si="15"/>
        <v>690</v>
      </c>
      <c r="AJ20" s="55" t="str">
        <f>IF(AH20='Affluenza Senato'!P20,"OK","ERR")</f>
        <v>OK</v>
      </c>
      <c r="AK20">
        <f>+'Affluenza Senato'!P20</f>
        <v>716</v>
      </c>
    </row>
    <row r="21" spans="1:37" ht="34.5" customHeight="1">
      <c r="A21" s="79">
        <v>13</v>
      </c>
      <c r="B21" s="90" t="s">
        <v>4</v>
      </c>
      <c r="C21" s="81">
        <v>28</v>
      </c>
      <c r="D21" s="82">
        <f t="shared" si="1"/>
        <v>0.040345821325648415</v>
      </c>
      <c r="E21" s="83">
        <v>312</v>
      </c>
      <c r="F21" s="82">
        <f t="shared" si="2"/>
        <v>0.4495677233429395</v>
      </c>
      <c r="G21" s="83">
        <v>17</v>
      </c>
      <c r="H21" s="82">
        <f t="shared" si="3"/>
        <v>0.024495677233429394</v>
      </c>
      <c r="I21" s="83">
        <v>51</v>
      </c>
      <c r="J21" s="82">
        <f t="shared" si="4"/>
        <v>0.07348703170028818</v>
      </c>
      <c r="K21" s="83">
        <v>0</v>
      </c>
      <c r="L21" s="82" t="str">
        <f t="shared" si="5"/>
        <v> </v>
      </c>
      <c r="M21" s="83">
        <v>1</v>
      </c>
      <c r="N21" s="82">
        <f t="shared" si="6"/>
        <v>0.001440922190201729</v>
      </c>
      <c r="O21" s="83">
        <v>0</v>
      </c>
      <c r="P21" s="84" t="str">
        <f t="shared" si="7"/>
        <v> </v>
      </c>
      <c r="Q21" s="83">
        <v>11</v>
      </c>
      <c r="R21" s="107">
        <f t="shared" si="8"/>
        <v>0.01585014409221902</v>
      </c>
      <c r="S21" s="83">
        <v>4</v>
      </c>
      <c r="T21" s="82">
        <f t="shared" si="16"/>
        <v>0.005763688760806916</v>
      </c>
      <c r="U21" s="83">
        <v>0</v>
      </c>
      <c r="V21" s="82" t="str">
        <f t="shared" si="9"/>
        <v> </v>
      </c>
      <c r="W21" s="83">
        <v>251</v>
      </c>
      <c r="X21" s="82">
        <f t="shared" si="10"/>
        <v>0.361671469740634</v>
      </c>
      <c r="Y21" s="83">
        <v>12</v>
      </c>
      <c r="Z21" s="82">
        <f t="shared" si="11"/>
        <v>0.01729106628242075</v>
      </c>
      <c r="AA21" s="83">
        <v>3</v>
      </c>
      <c r="AB21" s="82">
        <f t="shared" si="12"/>
        <v>0.004322766570605188</v>
      </c>
      <c r="AC21" s="83">
        <v>4</v>
      </c>
      <c r="AD21" s="82">
        <f t="shared" si="13"/>
        <v>0.005763688760806916</v>
      </c>
      <c r="AE21" s="81">
        <v>3</v>
      </c>
      <c r="AF21" s="85">
        <v>5</v>
      </c>
      <c r="AG21" s="86"/>
      <c r="AH21" s="87">
        <f t="shared" si="14"/>
        <v>702</v>
      </c>
      <c r="AI21" s="89">
        <f t="shared" si="15"/>
        <v>694</v>
      </c>
      <c r="AJ21" s="55" t="str">
        <f>IF(AH21='Affluenza Senato'!P21,"OK","ERR")</f>
        <v>OK</v>
      </c>
      <c r="AK21">
        <f>+'Affluenza Senato'!P21</f>
        <v>702</v>
      </c>
    </row>
    <row r="22" spans="1:37" ht="34.5" customHeight="1" thickBot="1">
      <c r="A22" s="79">
        <v>14</v>
      </c>
      <c r="B22" s="90" t="s">
        <v>4</v>
      </c>
      <c r="C22" s="91">
        <v>20</v>
      </c>
      <c r="D22" s="92">
        <f t="shared" si="1"/>
        <v>0.030441400304414</v>
      </c>
      <c r="E22" s="93">
        <v>357</v>
      </c>
      <c r="F22" s="92">
        <f t="shared" si="2"/>
        <v>0.54337899543379</v>
      </c>
      <c r="G22" s="93">
        <v>7</v>
      </c>
      <c r="H22" s="92">
        <f t="shared" si="3"/>
        <v>0.0106544901065449</v>
      </c>
      <c r="I22" s="93">
        <v>40</v>
      </c>
      <c r="J22" s="92">
        <f t="shared" si="4"/>
        <v>0.060882800608828</v>
      </c>
      <c r="K22" s="93">
        <v>3</v>
      </c>
      <c r="L22" s="92">
        <f t="shared" si="5"/>
        <v>0.0045662100456621</v>
      </c>
      <c r="M22" s="93">
        <v>2</v>
      </c>
      <c r="N22" s="92">
        <f t="shared" si="6"/>
        <v>0.0030441400304414</v>
      </c>
      <c r="O22" s="93">
        <v>0</v>
      </c>
      <c r="P22" s="94" t="str">
        <f t="shared" si="7"/>
        <v> </v>
      </c>
      <c r="Q22" s="110">
        <v>15</v>
      </c>
      <c r="R22" s="108">
        <f t="shared" si="8"/>
        <v>0.0228310502283105</v>
      </c>
      <c r="S22" s="93">
        <v>3</v>
      </c>
      <c r="T22" s="92">
        <f t="shared" si="16"/>
        <v>0.0045662100456621</v>
      </c>
      <c r="U22" s="93">
        <v>1</v>
      </c>
      <c r="V22" s="92">
        <f t="shared" si="9"/>
        <v>0.0015220700152207</v>
      </c>
      <c r="W22" s="93">
        <v>188</v>
      </c>
      <c r="X22" s="92">
        <f t="shared" si="10"/>
        <v>0.2861491628614916</v>
      </c>
      <c r="Y22" s="93">
        <v>9</v>
      </c>
      <c r="Z22" s="92">
        <f t="shared" si="11"/>
        <v>0.0136986301369863</v>
      </c>
      <c r="AA22" s="93">
        <v>5</v>
      </c>
      <c r="AB22" s="92">
        <f t="shared" si="12"/>
        <v>0.0076103500761035</v>
      </c>
      <c r="AC22" s="93">
        <v>7</v>
      </c>
      <c r="AD22" s="92">
        <f t="shared" si="13"/>
        <v>0.0106544901065449</v>
      </c>
      <c r="AE22" s="91">
        <v>3</v>
      </c>
      <c r="AF22" s="93">
        <v>16</v>
      </c>
      <c r="AG22" s="95"/>
      <c r="AH22" s="112">
        <f t="shared" si="14"/>
        <v>676</v>
      </c>
      <c r="AI22" s="96">
        <f t="shared" si="15"/>
        <v>657</v>
      </c>
      <c r="AJ22" s="55" t="str">
        <f>IF(AH22='Affluenza Senato'!P22,"OK","ERR")</f>
        <v>OK</v>
      </c>
      <c r="AK22">
        <f>+'Affluenza Senato'!P22</f>
        <v>676</v>
      </c>
    </row>
    <row r="23" spans="1:37" s="19" customFormat="1" ht="34.5" customHeight="1">
      <c r="A23" s="79"/>
      <c r="B23" s="97" t="s">
        <v>5</v>
      </c>
      <c r="C23" s="98">
        <f>SUM(C9:C22)</f>
        <v>255</v>
      </c>
      <c r="D23" s="99">
        <f t="shared" si="1"/>
        <v>0.031795511221945134</v>
      </c>
      <c r="E23" s="100">
        <f>SUM(E9:E22)</f>
        <v>4265</v>
      </c>
      <c r="F23" s="99">
        <f t="shared" si="2"/>
        <v>0.5317955112219451</v>
      </c>
      <c r="G23" s="100">
        <f>SUM(G9:G22)</f>
        <v>145</v>
      </c>
      <c r="H23" s="99">
        <f t="shared" si="3"/>
        <v>0.01807980049875312</v>
      </c>
      <c r="I23" s="100">
        <f>SUM(I9:I22)</f>
        <v>477</v>
      </c>
      <c r="J23" s="99">
        <f t="shared" si="4"/>
        <v>0.059476309226932665</v>
      </c>
      <c r="K23" s="100">
        <f>SUM(K9:K22)</f>
        <v>13</v>
      </c>
      <c r="L23" s="99">
        <f t="shared" si="5"/>
        <v>0.0016209476309226932</v>
      </c>
      <c r="M23" s="100">
        <f>SUM(M9:M22)</f>
        <v>19</v>
      </c>
      <c r="N23" s="99">
        <f t="shared" si="6"/>
        <v>0.002369077306733167</v>
      </c>
      <c r="O23" s="100">
        <f>SUM(O9:O22)</f>
        <v>20</v>
      </c>
      <c r="P23" s="101">
        <f t="shared" si="7"/>
        <v>0.0024937655860349127</v>
      </c>
      <c r="Q23" s="111">
        <f>SUM(Q9:Q22)</f>
        <v>310</v>
      </c>
      <c r="R23" s="109">
        <f t="shared" si="8"/>
        <v>0.03865336658354115</v>
      </c>
      <c r="S23" s="100">
        <f>SUM(S9:S22)</f>
        <v>64</v>
      </c>
      <c r="T23" s="99">
        <f t="shared" si="16"/>
        <v>0.00798004987531172</v>
      </c>
      <c r="U23" s="100">
        <f>SUM(U9:U22)</f>
        <v>23</v>
      </c>
      <c r="V23" s="99">
        <f t="shared" si="9"/>
        <v>0.0028678304239401495</v>
      </c>
      <c r="W23" s="100">
        <f>SUM(W9:W22)</f>
        <v>2125</v>
      </c>
      <c r="X23" s="99">
        <f t="shared" si="10"/>
        <v>0.2649625935162095</v>
      </c>
      <c r="Y23" s="100">
        <f>SUM(Y9:Y22)</f>
        <v>106</v>
      </c>
      <c r="Z23" s="99">
        <f t="shared" si="11"/>
        <v>0.013216957605985038</v>
      </c>
      <c r="AA23" s="100">
        <f>SUM(AA9:AA22)</f>
        <v>36</v>
      </c>
      <c r="AB23" s="99">
        <f t="shared" si="12"/>
        <v>0.004488778054862843</v>
      </c>
      <c r="AC23" s="100">
        <f>SUM(AC9:AC22)</f>
        <v>162</v>
      </c>
      <c r="AD23" s="99">
        <f t="shared" si="13"/>
        <v>0.020199501246882794</v>
      </c>
      <c r="AE23" s="102">
        <f>SUM(AE9:AE22)</f>
        <v>69</v>
      </c>
      <c r="AF23" s="100">
        <f>SUM(AF9:AF22)</f>
        <v>189</v>
      </c>
      <c r="AG23" s="103">
        <f>SUM(AG9:AG22)</f>
        <v>0</v>
      </c>
      <c r="AH23" s="113">
        <f>SUM(AH9:AH22)</f>
        <v>8278</v>
      </c>
      <c r="AI23" s="104">
        <f>SUM(AI9:AI22)</f>
        <v>8020</v>
      </c>
      <c r="AJ23" s="55"/>
      <c r="AK23">
        <f>+'Affluenza Senato'!P23</f>
        <v>8278</v>
      </c>
    </row>
    <row r="24" ht="30" customHeight="1"/>
    <row r="25" spans="4:14" ht="30" customHeight="1">
      <c r="D25" s="160" t="s">
        <v>11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</row>
    <row r="26" ht="30" customHeight="1"/>
    <row r="27" spans="4:34" ht="30" customHeight="1">
      <c r="D27" s="29">
        <f>+D23</f>
        <v>0.031795511221945134</v>
      </c>
      <c r="F27" s="29">
        <f>+F23</f>
        <v>0.5317955112219451</v>
      </c>
      <c r="H27" s="29">
        <f>+H23</f>
        <v>0.01807980049875312</v>
      </c>
      <c r="J27" s="29">
        <f>+J23</f>
        <v>0.059476309226932665</v>
      </c>
      <c r="L27" s="29">
        <f>+L23</f>
        <v>0.0016209476309226932</v>
      </c>
      <c r="N27" s="29">
        <f>+N23</f>
        <v>0.002369077306733167</v>
      </c>
      <c r="P27" s="29">
        <f>+P23</f>
        <v>0.0024937655860349127</v>
      </c>
      <c r="R27" s="29">
        <f>+R23</f>
        <v>0.03865336658354115</v>
      </c>
      <c r="T27" s="29">
        <f>+T23</f>
        <v>0.00798004987531172</v>
      </c>
      <c r="V27" s="29">
        <f>+V23</f>
        <v>0.0028678304239401495</v>
      </c>
      <c r="X27" s="29">
        <f>+X23</f>
        <v>0.2649625935162095</v>
      </c>
      <c r="Z27" s="29">
        <f>+Z23</f>
        <v>0.013216957605985038</v>
      </c>
      <c r="AB27" s="29">
        <f>+AB23</f>
        <v>0.004488778054862843</v>
      </c>
      <c r="AD27" s="29">
        <f>+AD23</f>
        <v>0.020199501246882794</v>
      </c>
      <c r="AE27" s="29"/>
      <c r="AF27" s="29"/>
      <c r="AH27" s="29"/>
    </row>
    <row r="28" spans="2:12" ht="30" customHeight="1">
      <c r="B28" s="20" t="s">
        <v>12</v>
      </c>
      <c r="D28" s="161" t="s">
        <v>79</v>
      </c>
      <c r="E28" s="161"/>
      <c r="F28" s="161"/>
      <c r="G28" s="161"/>
      <c r="H28" s="161"/>
      <c r="I28" s="161"/>
      <c r="J28" s="161"/>
      <c r="K28" s="161"/>
      <c r="L28" s="161"/>
    </row>
    <row r="29" ht="30" customHeight="1"/>
    <row r="30" ht="30" customHeight="1">
      <c r="B30" s="21"/>
    </row>
    <row r="31" ht="30" customHeight="1">
      <c r="B31" s="22"/>
    </row>
    <row r="32" ht="30" customHeight="1">
      <c r="B32" s="20"/>
    </row>
    <row r="33" ht="15">
      <c r="B33" s="20"/>
    </row>
  </sheetData>
  <mergeCells count="47">
    <mergeCell ref="AC7:AD7"/>
    <mergeCell ref="AC8:AD8"/>
    <mergeCell ref="D25:N25"/>
    <mergeCell ref="D28:L28"/>
    <mergeCell ref="Y7:Z7"/>
    <mergeCell ref="Y8:Z8"/>
    <mergeCell ref="AA7:AB7"/>
    <mergeCell ref="AA8:AB8"/>
    <mergeCell ref="S7:T7"/>
    <mergeCell ref="S8:T8"/>
    <mergeCell ref="O8:P8"/>
    <mergeCell ref="Q7:R7"/>
    <mergeCell ref="Q8:R8"/>
    <mergeCell ref="W7:X7"/>
    <mergeCell ref="W8:X8"/>
    <mergeCell ref="U7:V7"/>
    <mergeCell ref="U8:V8"/>
    <mergeCell ref="U6:V6"/>
    <mergeCell ref="C7:D7"/>
    <mergeCell ref="I7:J7"/>
    <mergeCell ref="O7:P7"/>
    <mergeCell ref="O6:P6"/>
    <mergeCell ref="Q6:R6"/>
    <mergeCell ref="E7:F7"/>
    <mergeCell ref="G7:H7"/>
    <mergeCell ref="K7:L7"/>
    <mergeCell ref="M7:N7"/>
    <mergeCell ref="C2:O5"/>
    <mergeCell ref="S6:T6"/>
    <mergeCell ref="A6:A8"/>
    <mergeCell ref="B6:B8"/>
    <mergeCell ref="C8:D8"/>
    <mergeCell ref="E8:F8"/>
    <mergeCell ref="G8:H8"/>
    <mergeCell ref="I8:J8"/>
    <mergeCell ref="K8:L8"/>
    <mergeCell ref="M8:N8"/>
    <mergeCell ref="AA6:AB6"/>
    <mergeCell ref="AC6:AD6"/>
    <mergeCell ref="C6:D6"/>
    <mergeCell ref="E6:F6"/>
    <mergeCell ref="G6:H6"/>
    <mergeCell ref="I6:J6"/>
    <mergeCell ref="K6:L6"/>
    <mergeCell ref="M6:N6"/>
    <mergeCell ref="Y6:Z6"/>
    <mergeCell ref="W6:X6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2" r:id="rId2"/>
  <headerFooter alignWithMargins="0">
    <oddHeader>&amp;R&amp;9Stampato il &amp;D ore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Filippo Cerfogli </cp:lastModifiedBy>
  <cp:lastPrinted>2008-04-14T17:51:39Z</cp:lastPrinted>
  <dcterms:created xsi:type="dcterms:W3CDTF">2004-06-14T08:40:36Z</dcterms:created>
  <dcterms:modified xsi:type="dcterms:W3CDTF">2008-04-14T17:54:48Z</dcterms:modified>
  <cp:category/>
  <cp:version/>
  <cp:contentType/>
  <cp:contentStatus/>
</cp:coreProperties>
</file>